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regulatory.nfpower.nf.ca/FP/GRA/2021NPGRA/Project Documents/Approved/NLH/NLH-NP-036/"/>
    </mc:Choice>
  </mc:AlternateContent>
  <bookViews>
    <workbookView xWindow="0" yWindow="0" windowWidth="9135" windowHeight="6690" activeTab="5"/>
  </bookViews>
  <sheets>
    <sheet name="Page 1 of 9" sheetId="1" r:id="rId1"/>
    <sheet name="Page 2 of 9" sheetId="2" r:id="rId2"/>
    <sheet name="Page 3 of 9" sheetId="3" r:id="rId3"/>
    <sheet name="Page 4 of 9" sheetId="4" r:id="rId4"/>
    <sheet name="Page 5 of 9" sheetId="5" r:id="rId5"/>
    <sheet name="Page 6 of 9" sheetId="6" r:id="rId6"/>
    <sheet name="Page 7 of 9" sheetId="7" r:id="rId7"/>
    <sheet name="Page 8 of 9" sheetId="8" r:id="rId8"/>
    <sheet name="Page 9 of 9" sheetId="9" r:id="rId9"/>
  </sheets>
  <definedNames>
    <definedName name="_xlnm.Print_Area" localSheetId="0">'Page 1 of 9'!$A$1:$O$67</definedName>
    <definedName name="_xlnm.Print_Area" localSheetId="1">'Page 2 of 9'!$B$1:$N$57</definedName>
    <definedName name="_xlnm.Print_Area" localSheetId="2">'Page 3 of 9'!$B$2:$N$69</definedName>
    <definedName name="_xlnm.Print_Area" localSheetId="3">'Page 4 of 9'!$A$1:$O$72</definedName>
    <definedName name="_xlnm.Print_Area" localSheetId="4">'Page 5 of 9'!$A$1:$O$72</definedName>
    <definedName name="_xlnm.Print_Area" localSheetId="5">'Page 6 of 9'!$A$1:$O$75</definedName>
    <definedName name="_xlnm.Print_Area" localSheetId="6">'Page 7 of 9'!$A$1:$O$66</definedName>
    <definedName name="_xlnm.Print_Area" localSheetId="7">'Page 8 of 9'!$A$1:$M$60</definedName>
    <definedName name="_xlnm.Print_Area" localSheetId="8">'Page 9 of 9'!$A$1:$M$60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7" l="1"/>
  <c r="F35" i="5"/>
  <c r="D35" i="5"/>
  <c r="F27" i="5"/>
  <c r="D27" i="5"/>
  <c r="D17" i="1" l="1"/>
  <c r="D36" i="4" l="1"/>
  <c r="D34" i="1"/>
  <c r="D18" i="7" l="1"/>
  <c r="D27" i="7" s="1"/>
  <c r="D38" i="6"/>
  <c r="D26" i="6"/>
  <c r="D20" i="6"/>
  <c r="D37" i="5"/>
  <c r="D43" i="5" s="1"/>
  <c r="D29" i="7" s="1"/>
  <c r="D26" i="4"/>
  <c r="D29" i="4" s="1"/>
  <c r="D49" i="4"/>
  <c r="D45" i="3"/>
  <c r="D61" i="3" s="1"/>
  <c r="D60" i="3"/>
  <c r="D24" i="3"/>
  <c r="D31" i="3" s="1"/>
  <c r="D19" i="2"/>
  <c r="D24" i="2"/>
  <c r="D22" i="1"/>
  <c r="F22" i="1"/>
  <c r="N24" i="3"/>
  <c r="L24" i="3"/>
  <c r="L31" i="3" s="1"/>
  <c r="J24" i="3"/>
  <c r="J31" i="3" s="1"/>
  <c r="H24" i="3"/>
  <c r="H31" i="3" s="1"/>
  <c r="F24" i="3"/>
  <c r="B17" i="3"/>
  <c r="B18" i="3" s="1"/>
  <c r="B19" i="3" s="1"/>
  <c r="B20" i="3" s="1"/>
  <c r="B21" i="3" s="1"/>
  <c r="B22" i="3" s="1"/>
  <c r="N25" i="7"/>
  <c r="J35" i="5"/>
  <c r="H26" i="4"/>
  <c r="H29" i="4" s="1"/>
  <c r="H36" i="4"/>
  <c r="H49" i="4"/>
  <c r="N17" i="1"/>
  <c r="N34" i="1"/>
  <c r="H24" i="2"/>
  <c r="F19" i="2"/>
  <c r="F24" i="2"/>
  <c r="H19" i="2"/>
  <c r="H45" i="3"/>
  <c r="H17" i="1"/>
  <c r="H22" i="1"/>
  <c r="H34" i="1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F20" i="6"/>
  <c r="F38" i="6"/>
  <c r="B17" i="4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13" i="9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2" i="2"/>
  <c r="B2" i="3" s="1"/>
  <c r="B2" i="4" s="1"/>
  <c r="B2" i="5" s="1"/>
  <c r="B2" i="6" s="1"/>
  <c r="B2" i="7" s="1"/>
  <c r="B16" i="1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17" i="5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F31" i="3"/>
  <c r="H25" i="7"/>
  <c r="H18" i="7"/>
  <c r="H27" i="7" s="1"/>
  <c r="F25" i="7"/>
  <c r="B17" i="7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H70" i="6"/>
  <c r="H72" i="6"/>
  <c r="F70" i="6"/>
  <c r="F72" i="6" s="1"/>
  <c r="B17" i="6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H35" i="5"/>
  <c r="H27" i="5"/>
  <c r="H37" i="5" s="1"/>
  <c r="H43" i="5" s="1"/>
  <c r="H29" i="7" s="1"/>
  <c r="F49" i="4"/>
  <c r="F26" i="4"/>
  <c r="F29" i="4" s="1"/>
  <c r="F36" i="4"/>
  <c r="F45" i="3"/>
  <c r="F61" i="3" s="1"/>
  <c r="B17" i="2"/>
  <c r="B18" i="2" s="1"/>
  <c r="B19" i="2" s="1"/>
  <c r="B20" i="2" s="1"/>
  <c r="B21" i="2" s="1"/>
  <c r="B22" i="2" s="1"/>
  <c r="B23" i="2" s="1"/>
  <c r="B24" i="2" s="1"/>
  <c r="B25" i="2" s="1"/>
  <c r="F34" i="1"/>
  <c r="F17" i="1"/>
  <c r="F24" i="1" s="1"/>
  <c r="F36" i="1" s="1"/>
  <c r="F39" i="1" s="1"/>
  <c r="F42" i="1" s="1"/>
  <c r="F26" i="6"/>
  <c r="L17" i="1"/>
  <c r="J17" i="1"/>
  <c r="J36" i="4"/>
  <c r="N35" i="5"/>
  <c r="N36" i="4"/>
  <c r="J25" i="7"/>
  <c r="H20" i="6"/>
  <c r="N45" i="3"/>
  <c r="N27" i="5"/>
  <c r="N37" i="5" s="1"/>
  <c r="N43" i="5" s="1"/>
  <c r="N29" i="7" s="1"/>
  <c r="L27" i="5"/>
  <c r="J45" i="3"/>
  <c r="L35" i="5"/>
  <c r="L37" i="5" s="1"/>
  <c r="L43" i="5" s="1"/>
  <c r="L29" i="7" s="1"/>
  <c r="L25" i="7"/>
  <c r="N31" i="3"/>
  <c r="N22" i="1"/>
  <c r="N24" i="1" s="1"/>
  <c r="N36" i="1" s="1"/>
  <c r="N39" i="1" s="1"/>
  <c r="N42" i="1" s="1"/>
  <c r="L45" i="3"/>
  <c r="J34" i="1"/>
  <c r="J22" i="1"/>
  <c r="J24" i="1" s="1"/>
  <c r="J36" i="1" s="1"/>
  <c r="J39" i="1" s="1"/>
  <c r="J42" i="1" s="1"/>
  <c r="L34" i="1"/>
  <c r="L22" i="1"/>
  <c r="L36" i="4"/>
  <c r="J27" i="5"/>
  <c r="J37" i="5" s="1"/>
  <c r="J43" i="5" s="1"/>
  <c r="J29" i="7" s="1"/>
  <c r="N49" i="4"/>
  <c r="N24" i="2"/>
  <c r="N26" i="4"/>
  <c r="N29" i="4" s="1"/>
  <c r="L26" i="4"/>
  <c r="L29" i="4"/>
  <c r="J26" i="4"/>
  <c r="J29" i="4" s="1"/>
  <c r="J49" i="4"/>
  <c r="J24" i="2"/>
  <c r="J25" i="2" s="1"/>
  <c r="L49" i="4"/>
  <c r="L51" i="4" s="1"/>
  <c r="L24" i="2"/>
  <c r="H38" i="6"/>
  <c r="J19" i="2"/>
  <c r="H26" i="6"/>
  <c r="L19" i="2"/>
  <c r="N19" i="2"/>
  <c r="J20" i="6"/>
  <c r="J24" i="6" s="1"/>
  <c r="J36" i="6" s="1"/>
  <c r="N20" i="6"/>
  <c r="N24" i="6" s="1"/>
  <c r="N36" i="6" s="1"/>
  <c r="L20" i="6"/>
  <c r="L25" i="6" s="1"/>
  <c r="B27" i="3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L23" i="6"/>
  <c r="L35" i="6" s="1"/>
  <c r="J25" i="6"/>
  <c r="J37" i="6" s="1"/>
  <c r="J18" i="7"/>
  <c r="J27" i="7" s="1"/>
  <c r="H25" i="2"/>
  <c r="F60" i="3"/>
  <c r="L61" i="3"/>
  <c r="L60" i="3"/>
  <c r="J61" i="3"/>
  <c r="J60" i="3"/>
  <c r="N60" i="3"/>
  <c r="N61" i="3"/>
  <c r="H60" i="3"/>
  <c r="H61" i="3"/>
  <c r="N18" i="7"/>
  <c r="L18" i="7"/>
  <c r="L27" i="7" s="1"/>
  <c r="F18" i="7"/>
  <c r="L24" i="6" l="1"/>
  <c r="L36" i="6" s="1"/>
  <c r="H51" i="4"/>
  <c r="N25" i="2"/>
  <c r="L25" i="2"/>
  <c r="F25" i="2"/>
  <c r="J51" i="4"/>
  <c r="H24" i="1"/>
  <c r="H36" i="1" s="1"/>
  <c r="H39" i="1" s="1"/>
  <c r="H42" i="1" s="1"/>
  <c r="F37" i="5"/>
  <c r="F43" i="5" s="1"/>
  <c r="F29" i="7" s="1"/>
  <c r="F31" i="7" s="1"/>
  <c r="D51" i="4"/>
  <c r="D53" i="4" s="1"/>
  <c r="D36" i="1"/>
  <c r="D39" i="1" s="1"/>
  <c r="D42" i="1" s="1"/>
  <c r="D24" i="1"/>
  <c r="N51" i="4"/>
  <c r="J23" i="6"/>
  <c r="F27" i="7"/>
  <c r="N27" i="7"/>
  <c r="F51" i="4"/>
  <c r="F53" i="4" s="1"/>
  <c r="H52" i="4" s="1"/>
  <c r="D25" i="2"/>
  <c r="N31" i="7"/>
  <c r="L31" i="7"/>
  <c r="H31" i="7"/>
  <c r="J31" i="7"/>
  <c r="D31" i="7"/>
  <c r="L26" i="6"/>
  <c r="L37" i="6"/>
  <c r="L38" i="6" s="1"/>
  <c r="N25" i="6"/>
  <c r="N37" i="6" s="1"/>
  <c r="N23" i="6"/>
  <c r="L24" i="1"/>
  <c r="L36" i="1" s="1"/>
  <c r="L39" i="1" s="1"/>
  <c r="L42" i="1" s="1"/>
  <c r="H53" i="4" l="1"/>
  <c r="J52" i="4" s="1"/>
  <c r="J53" i="4" s="1"/>
  <c r="L52" i="4" s="1"/>
  <c r="L53" i="4" s="1"/>
  <c r="N52" i="4" s="1"/>
  <c r="N53" i="4" s="1"/>
  <c r="J26" i="6"/>
  <c r="J35" i="6"/>
  <c r="J38" i="6" s="1"/>
  <c r="N26" i="6"/>
  <c r="N35" i="6"/>
  <c r="N38" i="6" s="1"/>
</calcChain>
</file>

<file path=xl/sharedStrings.xml><?xml version="1.0" encoding="utf-8"?>
<sst xmlns="http://schemas.openxmlformats.org/spreadsheetml/2006/main" count="322" uniqueCount="233">
  <si>
    <t>Newfoundland Power Inc.</t>
  </si>
  <si>
    <t>($000s)</t>
  </si>
  <si>
    <t>Actual</t>
  </si>
  <si>
    <t>Forecast</t>
  </si>
  <si>
    <t>Newfoundland Power - 2022/2023 General Rate Application</t>
  </si>
  <si>
    <t>Financial Performance</t>
  </si>
  <si>
    <t>Statements of Income</t>
  </si>
  <si>
    <t>2022E</t>
  </si>
  <si>
    <t>2023E</t>
  </si>
  <si>
    <t>Page 1 of 9</t>
  </si>
  <si>
    <t>Revenue from rates</t>
  </si>
  <si>
    <t xml:space="preserve">  Transfers from (to) the RSA</t>
  </si>
  <si>
    <t>Purchased power expense</t>
  </si>
  <si>
    <t xml:space="preserve">  Wholesale rate change flow-through</t>
  </si>
  <si>
    <t>Contribution</t>
  </si>
  <si>
    <t>Other expenses:</t>
  </si>
  <si>
    <t xml:space="preserve">  Deferred cost recoveries and amortizations</t>
  </si>
  <si>
    <t>Income before income taxes</t>
  </si>
  <si>
    <t>Net income</t>
  </si>
  <si>
    <t>Preferred dividends</t>
  </si>
  <si>
    <t>Rate of Return and Credit Metrics</t>
  </si>
  <si>
    <t xml:space="preserve">  Rate of Return on Rate Base (%)</t>
  </si>
  <si>
    <t xml:space="preserve">  Regulated Return on Book Equity (%)</t>
  </si>
  <si>
    <t xml:space="preserve">  Interest Coverage (times)</t>
  </si>
  <si>
    <t xml:space="preserve">  CFO Pre-W/C + Interest / Interest (times)</t>
  </si>
  <si>
    <t xml:space="preserve">  CFO Pre-W/C / Debt (%)</t>
  </si>
  <si>
    <t>Statements of Retained Earnings</t>
  </si>
  <si>
    <t>Balance - Beginning</t>
  </si>
  <si>
    <t>Net income for the period</t>
  </si>
  <si>
    <t>Dividends</t>
  </si>
  <si>
    <t xml:space="preserve">  Preference shares</t>
  </si>
  <si>
    <t xml:space="preserve">  Common shares</t>
  </si>
  <si>
    <t>Balance - End of Period</t>
  </si>
  <si>
    <t>Page 2 of 9</t>
  </si>
  <si>
    <t>Balance Sheets</t>
  </si>
  <si>
    <t>Page 3 of 9</t>
  </si>
  <si>
    <t>Assets</t>
  </si>
  <si>
    <t>Current Assets</t>
  </si>
  <si>
    <t xml:space="preserve">  Accounts receivable</t>
  </si>
  <si>
    <t xml:space="preserve">  Income taxes receivable</t>
  </si>
  <si>
    <t xml:space="preserve">  Materials and supplies</t>
  </si>
  <si>
    <t xml:space="preserve">  Prepaid expenses</t>
  </si>
  <si>
    <t xml:space="preserve">  Regulatory assets</t>
  </si>
  <si>
    <t>Property, plant and equipment</t>
  </si>
  <si>
    <t>Intangible assets</t>
  </si>
  <si>
    <t>Regulatory assets</t>
  </si>
  <si>
    <t>Defined benefit pension plans</t>
  </si>
  <si>
    <t>Other assets</t>
  </si>
  <si>
    <t>Liabilities and shareholders' equity</t>
  </si>
  <si>
    <t>Current Liabilities</t>
  </si>
  <si>
    <t xml:space="preserve">  Short-term borrowings</t>
  </si>
  <si>
    <t xml:space="preserve">  Accounts payable and accrued charges</t>
  </si>
  <si>
    <t xml:space="preserve">  Interest payable</t>
  </si>
  <si>
    <t xml:space="preserve">  Income taxes payable</t>
  </si>
  <si>
    <t xml:space="preserve">  Defined benefit pension plans</t>
  </si>
  <si>
    <t xml:space="preserve">  Other post employment benefits</t>
  </si>
  <si>
    <t xml:space="preserve">  Regulatory liabilities</t>
  </si>
  <si>
    <t xml:space="preserve">  Current instalments of long-term debt</t>
  </si>
  <si>
    <t>Regulatory liabilities</t>
  </si>
  <si>
    <t>Other post employment benefits</t>
  </si>
  <si>
    <t>Other liabilities</t>
  </si>
  <si>
    <t>Long-term debt</t>
  </si>
  <si>
    <t>Shareholders' equity</t>
  </si>
  <si>
    <t xml:space="preserve">  Retained earnings</t>
  </si>
  <si>
    <t>Page 4 of 9</t>
  </si>
  <si>
    <t>Net Earnings</t>
  </si>
  <si>
    <t>Items Not Affecting Cash:</t>
  </si>
  <si>
    <t xml:space="preserve">  Amortization of intangible assets and other</t>
  </si>
  <si>
    <t xml:space="preserve">  Change in long-term regulatory assets and liabilities</t>
  </si>
  <si>
    <t xml:space="preserve">  Employee future benefits</t>
  </si>
  <si>
    <t xml:space="preserve">  Other</t>
  </si>
  <si>
    <t>Investing Activities</t>
  </si>
  <si>
    <t xml:space="preserve">  Capital expenditures</t>
  </si>
  <si>
    <t xml:space="preserve">  Intangible asset expenditures</t>
  </si>
  <si>
    <t xml:space="preserve">  Contribution from customers and security deposits</t>
  </si>
  <si>
    <t>Financing Activities</t>
  </si>
  <si>
    <t xml:space="preserve">  Change in short-term borrowings</t>
  </si>
  <si>
    <t xml:space="preserve">  Proceeds from long-term debt</t>
  </si>
  <si>
    <t xml:space="preserve">  Repayment of long-term debt</t>
  </si>
  <si>
    <t xml:space="preserve">  Payment of debt financing costs</t>
  </si>
  <si>
    <t xml:space="preserve">  Redemption of preference shares</t>
  </si>
  <si>
    <t xml:space="preserve">  Dividends</t>
  </si>
  <si>
    <t xml:space="preserve">    Preference shares</t>
  </si>
  <si>
    <t xml:space="preserve">    Common shares</t>
  </si>
  <si>
    <t>Change in Cash</t>
  </si>
  <si>
    <t>Statements of Cash Flows</t>
  </si>
  <si>
    <t>Page 5 of 9</t>
  </si>
  <si>
    <t>Plant Investment</t>
  </si>
  <si>
    <t>Additions to Rate Base</t>
  </si>
  <si>
    <t xml:space="preserve">    Defined Benefit Pension Costs</t>
  </si>
  <si>
    <t xml:space="preserve">    Deferred Credit Facility Costs</t>
  </si>
  <si>
    <t xml:space="preserve">    Cost Recovery Deferral - Hearing Costs</t>
  </si>
  <si>
    <t xml:space="preserve">    Cost Recovery Deferral - Conservation</t>
  </si>
  <si>
    <t xml:space="preserve">    Weather Normalization Reserve</t>
  </si>
  <si>
    <t xml:space="preserve">    Demand Management Incentive Account</t>
  </si>
  <si>
    <t xml:space="preserve">    Customer Finance Programs</t>
  </si>
  <si>
    <t>Deductions from Rate Base</t>
  </si>
  <si>
    <t xml:space="preserve">    Customer Security Deposits</t>
  </si>
  <si>
    <t xml:space="preserve">    Accrued Pension Obligation</t>
  </si>
  <si>
    <t>Average Rate Base Before Allowances</t>
  </si>
  <si>
    <t>Materials and Supplies Allowance</t>
  </si>
  <si>
    <t>Cash Working Capital Allowance</t>
  </si>
  <si>
    <t>Average Rate Base at Year End</t>
  </si>
  <si>
    <r>
      <t>Average Rate Base</t>
    </r>
    <r>
      <rPr>
        <b/>
        <vertAlign val="superscript"/>
        <sz val="12"/>
        <color theme="1"/>
        <rFont val="Times New Roman"/>
        <family val="1"/>
      </rPr>
      <t>1</t>
    </r>
  </si>
  <si>
    <t>Page 6 of 9</t>
  </si>
  <si>
    <t>Average Capitalization</t>
  </si>
  <si>
    <t xml:space="preserve">  Debt</t>
  </si>
  <si>
    <t xml:space="preserve">  Preference Shares</t>
  </si>
  <si>
    <t xml:space="preserve">  Common Equity</t>
  </si>
  <si>
    <t>Average Capital Structure (%)</t>
  </si>
  <si>
    <t>Cost of Capital (%)</t>
  </si>
  <si>
    <t>Weighted Average Cost of Capital (%)</t>
  </si>
  <si>
    <t>to the reported cost of debt above as follows:</t>
  </si>
  <si>
    <t>Cost of Debt (Line 14) (%)</t>
  </si>
  <si>
    <t>Cost of Debt - Return 25 (%)</t>
  </si>
  <si>
    <t>AFUDC (%)</t>
  </si>
  <si>
    <t>Weighted Average Cost of Capital</t>
  </si>
  <si>
    <t>Rate of Return on Rate Base</t>
  </si>
  <si>
    <t>Regulated Return on Equity</t>
  </si>
  <si>
    <t>Return on Preferred Equity</t>
  </si>
  <si>
    <t>Finance Charges</t>
  </si>
  <si>
    <t xml:space="preserve">    Interest on Long-Term Debt</t>
  </si>
  <si>
    <t xml:space="preserve">    Other Interest</t>
  </si>
  <si>
    <t xml:space="preserve">    AFUDC</t>
  </si>
  <si>
    <t xml:space="preserve">    Amortization of Bond Issue Expenses</t>
  </si>
  <si>
    <t>Return on Rate Base</t>
  </si>
  <si>
    <t>Average Rate Base</t>
  </si>
  <si>
    <t>Rate of Return on Rate Base (%)</t>
  </si>
  <si>
    <t>Page 7 of 9</t>
  </si>
  <si>
    <t xml:space="preserve">  Related Party Borrowings</t>
  </si>
  <si>
    <t>Inputs and Assumptions</t>
  </si>
  <si>
    <t xml:space="preserve">Energy forecasts are based on economic indicators taken from the Conference Board of </t>
  </si>
  <si>
    <t>approved by the Board in Order No. P.U. 32 (2007).  This mechanism provides for recovery of demand</t>
  </si>
  <si>
    <t>Employee Future Benefit</t>
  </si>
  <si>
    <t>Page 8 of 9</t>
  </si>
  <si>
    <t>fund provisions for existing outstanding debt.</t>
  </si>
  <si>
    <t>Page 9 of 9</t>
  </si>
  <si>
    <t>1</t>
  </si>
  <si>
    <r>
      <t>Other revenue</t>
    </r>
    <r>
      <rPr>
        <vertAlign val="superscript"/>
        <sz val="11"/>
        <color theme="1"/>
        <rFont val="Times New Roman"/>
        <family val="1"/>
      </rPr>
      <t>1</t>
    </r>
  </si>
  <si>
    <r>
      <t xml:space="preserve">  Operating expenses</t>
    </r>
    <r>
      <rPr>
        <vertAlign val="superscript"/>
        <sz val="11"/>
        <color theme="1"/>
        <rFont val="Times New Roman"/>
        <family val="1"/>
      </rPr>
      <t>2</t>
    </r>
  </si>
  <si>
    <r>
      <t xml:space="preserve">  Employee future benefit costs</t>
    </r>
    <r>
      <rPr>
        <vertAlign val="superscript"/>
        <sz val="11"/>
        <color theme="1"/>
        <rFont val="Times New Roman"/>
        <family val="1"/>
      </rPr>
      <t>3</t>
    </r>
  </si>
  <si>
    <r>
      <t xml:space="preserve">  Depreciation</t>
    </r>
    <r>
      <rPr>
        <vertAlign val="superscript"/>
        <sz val="11"/>
        <color theme="1"/>
        <rFont val="Times New Roman"/>
        <family val="1"/>
      </rPr>
      <t>4</t>
    </r>
  </si>
  <si>
    <r>
      <t xml:space="preserve">  Finance charges</t>
    </r>
    <r>
      <rPr>
        <vertAlign val="superscript"/>
        <sz val="11"/>
        <color theme="1"/>
        <rFont val="Times New Roman"/>
        <family val="1"/>
      </rPr>
      <t>5</t>
    </r>
  </si>
  <si>
    <r>
      <t>Income taxes</t>
    </r>
    <r>
      <rPr>
        <vertAlign val="superscript"/>
        <sz val="11"/>
        <color theme="1"/>
        <rFont val="Times New Roman"/>
        <family val="1"/>
      </rPr>
      <t>6</t>
    </r>
  </si>
  <si>
    <r>
      <t>Earnings applicable to common shares</t>
    </r>
    <r>
      <rPr>
        <vertAlign val="superscript"/>
        <sz val="11"/>
        <color theme="1"/>
        <rFont val="Times New Roman"/>
        <family val="1"/>
      </rPr>
      <t>6</t>
    </r>
  </si>
  <si>
    <t xml:space="preserve">    Cost Recovery Deferrals</t>
  </si>
  <si>
    <t>The operating forecast for 2021 reflects the most recent management estimates.  Operating</t>
  </si>
  <si>
    <t>adjusted for known carryovers.</t>
  </si>
  <si>
    <t xml:space="preserve">A $75.0 million long-term debt issue is forecast to be completed in March 2022.  The debt is forecast for </t>
  </si>
  <si>
    <t>Income tax expense reflects a statutory income tax rate of 30% for 2021 through 2023.</t>
  </si>
  <si>
    <t>Common dividend payouts are forecast based on maintaining a target common equity component</t>
  </si>
  <si>
    <t xml:space="preserve">near 45%. </t>
  </si>
  <si>
    <t>for 2023.</t>
  </si>
  <si>
    <t>Pension funding is based on the actuarial valuation dated as at December 31, 2019.</t>
  </si>
  <si>
    <t>Financial Performance:  2019 to 2023E</t>
  </si>
  <si>
    <t>2019 to 2023E</t>
  </si>
  <si>
    <t>reporting purposes, the embedded cost of debt shown in Return 25 of the 2019 and 2020 Annual Reports to the Board can be reconciled</t>
  </si>
  <si>
    <t>Financial Performance: 2019 to 2023E</t>
  </si>
  <si>
    <t>All amounts shown are averages.</t>
  </si>
  <si>
    <t>Cost of debt is shown net of AFUDC.  This is consistent with the cost of debt used in the calculation of return on rate base.  For regulatory</t>
  </si>
  <si>
    <t xml:space="preserve">resulting from the implementation of the Revised Utility Base Rate as approved in Order No. </t>
  </si>
  <si>
    <t>Shown after reclassification of other contract costs and equity portion of AFUDC.</t>
  </si>
  <si>
    <t>Shown after adjustment for non-regulated expenses and reclassification of other contract costs and current portion of employee future benefit costs.</t>
  </si>
  <si>
    <t>Shown after reclassification of current portion of employee future benefit costs.</t>
  </si>
  <si>
    <t>Shown after reclassification of tax on cost of removal.</t>
  </si>
  <si>
    <t>Shown after reclassification of equity portion of AFUDC.</t>
  </si>
  <si>
    <t>Shown after adjustment for non-regulated expenses and reclassification of tax on cost of removal.</t>
  </si>
  <si>
    <r>
      <t xml:space="preserve">  Preference Shares</t>
    </r>
    <r>
      <rPr>
        <vertAlign val="superscript"/>
        <sz val="11"/>
        <color theme="1"/>
        <rFont val="Times New Roman"/>
        <family val="1"/>
      </rPr>
      <t>1</t>
    </r>
  </si>
  <si>
    <r>
      <t xml:space="preserve">  Debt</t>
    </r>
    <r>
      <rPr>
        <vertAlign val="superscript"/>
        <sz val="11"/>
        <color theme="1"/>
        <rFont val="Times New Roman"/>
        <family val="1"/>
      </rPr>
      <t>2</t>
    </r>
  </si>
  <si>
    <t>These shares comprised approximately $8.8 million of the Company's capital structure as of the notice date.  On February 3, 2020, the Company</t>
  </si>
  <si>
    <t>redeemed all of the issued and outstanding First Preference Shares.</t>
  </si>
  <si>
    <t>On January 2, 2020, the Company provided notice to shareholders of the redemption of all the issued and outstanding First Preference Shares.</t>
  </si>
  <si>
    <t>P.U. 30 (2019).</t>
  </si>
  <si>
    <t>Operating Activities</t>
  </si>
  <si>
    <t xml:space="preserve">  Change in working capital</t>
  </si>
  <si>
    <t xml:space="preserve">  Net (repayment) proceeds of committed credit facility</t>
  </si>
  <si>
    <t xml:space="preserve">  Net proceeds (repayment) from related party loan</t>
  </si>
  <si>
    <t>Cash, Beginning of Year</t>
  </si>
  <si>
    <t>Cash, End of Year</t>
  </si>
  <si>
    <t xml:space="preserve">    Other Post Employment Benefits</t>
  </si>
  <si>
    <t>Operating Costs:</t>
  </si>
  <si>
    <t>Capital Expenditure:</t>
  </si>
  <si>
    <t>Short-Term Interest Rates:</t>
  </si>
  <si>
    <t>Long-Term Debt:</t>
  </si>
  <si>
    <t>Dividends:</t>
  </si>
  <si>
    <t>Income Tax:</t>
  </si>
  <si>
    <t>Energy Forecasts:</t>
  </si>
  <si>
    <t>Revenue Forecast:</t>
  </si>
  <si>
    <t>Purchased Power Expense:</t>
  </si>
  <si>
    <t>Costs:</t>
  </si>
  <si>
    <t>Depreciation Rates:</t>
  </si>
  <si>
    <t>Cost Recovery Deferrals:</t>
  </si>
  <si>
    <t>and non-labour increases based upon the GDP deflator.</t>
  </si>
  <si>
    <t xml:space="preserve">with the Energy Supply Cost Variance Adjustment Clause; (ii) recovery through the RSA of amounts </t>
  </si>
  <si>
    <t xml:space="preserve">associated with variances in employee future benefit costs; (iii) recovery through the RSA of amounts </t>
  </si>
  <si>
    <t xml:space="preserve">associated with the July 1, 2017 Hydro supply cost rate increase; (iv)  recovery through the RSA </t>
  </si>
  <si>
    <t>Purchased power expense reflects the operation of the Demand Management Incentive Account</t>
  </si>
  <si>
    <t>costs that are in excess of unit demand costs included in the most recent test year.</t>
  </si>
  <si>
    <t>Purchased power expense reflects the operation of the wholesale rate change flow-through account</t>
  </si>
  <si>
    <t>Pension discount rate is 3.80% for 2019, 3.10% for 2020 and 2.60% for 2021 through 2023.</t>
  </si>
  <si>
    <t>OPEBs discount rate is 3.90% for 2019, 3.20% for 2020 and 2.70% for 2021 through 2023.</t>
  </si>
  <si>
    <t>The 2021 to 2023 forecasts include the deferred recovery over a 7-year period of certain</t>
  </si>
  <si>
    <t>The 2021 forecast includes the amortization over a 34-month period of a $2.5 million revenue surplus</t>
  </si>
  <si>
    <t xml:space="preserve">    Cost Recovery Deferral - Electrification</t>
  </si>
  <si>
    <t>Purchased power expense reflects Newfoundland &amp; Labrador Hydro's rates approved by the Board</t>
  </si>
  <si>
    <r>
      <t xml:space="preserve">Depreciation rates are based on the </t>
    </r>
    <r>
      <rPr>
        <i/>
        <sz val="12"/>
        <color theme="1"/>
        <rFont val="Times New Roman"/>
        <family val="1"/>
      </rPr>
      <t>2014 Depreciation Study.</t>
    </r>
  </si>
  <si>
    <t xml:space="preserve">forecasts for 2022 and 2023 reflect projected increases of 3.00% in 2022 and 2.85% in 2023 for labour, </t>
  </si>
  <si>
    <r>
      <t xml:space="preserve">Capital Expenditures for 2021 through 2023 are based on the </t>
    </r>
    <r>
      <rPr>
        <i/>
        <sz val="12"/>
        <color theme="1"/>
        <rFont val="Times New Roman"/>
        <family val="1"/>
      </rPr>
      <t>2022 Capital Budget Application</t>
    </r>
  </si>
  <si>
    <t>30 years at a coupon rate of 4.25%.  Debt repayments will be in accordance with the normal sinking</t>
  </si>
  <si>
    <t>certain costs related to the implementation of the CDM program portfolio all of which were approved</t>
  </si>
  <si>
    <t>related to a March 1, 2019 rate implementation date beginning March 1, 2019.</t>
  </si>
  <si>
    <t>conservation program costs as reflected in the Application.</t>
  </si>
  <si>
    <t>of amounts associated with the Weather Normalization reserve; and (v) recovery through the RSA of</t>
  </si>
  <si>
    <t>Deferred income taxes</t>
  </si>
  <si>
    <t xml:space="preserve">  Deferred income taxes</t>
  </si>
  <si>
    <t xml:space="preserve">    Accumulated Deferred Income Taxes</t>
  </si>
  <si>
    <r>
      <t xml:space="preserve">costs related to the </t>
    </r>
    <r>
      <rPr>
        <i/>
        <sz val="12"/>
        <color theme="1"/>
        <rFont val="Times New Roman"/>
        <family val="1"/>
      </rPr>
      <t>2019/2020 General Rate Application</t>
    </r>
    <r>
      <rPr>
        <sz val="12"/>
        <color theme="1"/>
        <rFont val="Times New Roman"/>
        <family val="1"/>
      </rPr>
      <t xml:space="preserve"> beginning March 1, 2019.</t>
    </r>
  </si>
  <si>
    <t>The 2021 forecast includes the deferred recovery over a 34-month period of $1.0 million in external</t>
  </si>
  <si>
    <t xml:space="preserve">Average short-term interest rates are forecast to be 1.24% for 2021, 1.36% for 2022 and 1.70% </t>
  </si>
  <si>
    <t>effective October 1, 2019 and the Customer, Energy and Demand Forecast dated May 12, 2021.</t>
  </si>
  <si>
    <t>through 2023.</t>
  </si>
  <si>
    <t>Allocation of Part VI.1 tax</t>
  </si>
  <si>
    <t xml:space="preserve">  Demand management incentive account adjustments</t>
  </si>
  <si>
    <t>Canada Economic Forecast, dated February 24, 2021.</t>
  </si>
  <si>
    <t>The revenue forecast is based on the Customer, Energy and Demand forecast dated May 2021.</t>
  </si>
  <si>
    <t xml:space="preserve">Revenue for 2019 through 2021F reflects: (i) recovery through the RSA of amounts associated  </t>
  </si>
  <si>
    <t>P.U. 18 (2015), P.U. 23 (2017), P.U. 20 (2018), P.U. 2 (2019) and P.U. 31 (2019).</t>
  </si>
  <si>
    <t xml:space="preserve">by the Board in Order Nos. P.U. 32 (2007), P.U. 43 (2009), P.U. 31 (2010), P.U. 13 (2013), </t>
  </si>
  <si>
    <t>Expected return on pension plan assets is 5.25% for 2019, 4.75% for 2020 and 4.50% for 2021 through 2023.</t>
  </si>
  <si>
    <t xml:space="preserve">  Related party notes receivable</t>
  </si>
  <si>
    <t xml:space="preserve">  Depreciation of property, plant and equipment</t>
  </si>
  <si>
    <t>Test Year</t>
  </si>
  <si>
    <t>Exhibit 3 Revised to Include 2020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</si>
</sst>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color theme="1"/>
      <name val="Times New Roman"/>
      <family val="1"/>
    </font>
    <font>
      <b/>
      <u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b/>
      <vertAlign val="superscript"/>
      <sz val="12"/>
      <color theme="1"/>
      <name val="Times New Roman"/>
      <family val="1"/>
    </font>
    <font>
      <sz val="16"/>
      <name val="Times New Roman"/>
      <family val="1"/>
    </font>
    <font>
      <i/>
      <sz val="15"/>
      <name val="Times New Roman"/>
      <family val="1"/>
    </font>
    <font>
      <sz val="15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i/>
      <sz val="12"/>
      <name val="Times New Roman"/>
      <family val="1"/>
    </font>
    <font>
      <b/>
      <sz val="10"/>
      <name val="Calibri"/>
      <family val="2"/>
      <scheme val="minor"/>
    </font>
    <font>
      <b/>
      <i/>
      <sz val="14"/>
      <name val="Times New Roman"/>
      <family val="1"/>
    </font>
    <font>
      <i/>
      <sz val="14"/>
      <name val="Times New Roman"/>
      <family val="1"/>
    </font>
    <font>
      <i/>
      <sz val="16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3"/>
      <name val="Times New Roman"/>
      <family val="1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i/>
      <sz val="12"/>
      <color theme="1"/>
      <name val="Times New Roman"/>
      <family val="1"/>
    </font>
    <font>
      <i/>
      <sz val="15"/>
      <color theme="1"/>
      <name val="Times New Roman"/>
      <family val="1"/>
    </font>
    <font>
      <sz val="15"/>
      <color rgb="FFFF0000"/>
      <name val="Calibri"/>
      <family val="2"/>
      <scheme val="minor"/>
    </font>
    <font>
      <sz val="15"/>
      <color theme="1"/>
      <name val="Times New Roman"/>
      <family val="1"/>
    </font>
    <font>
      <b/>
      <sz val="15"/>
      <name val="Times New Roman"/>
      <family val="1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183">
    <xf numFmtId="0" fontId="0" fillId="0" borderId="0" xfId="0"/>
    <xf numFmtId="0" fontId="4" fillId="0" borderId="0" xfId="0" applyFont="1" applyFill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8" fillId="0" borderId="0" xfId="0" applyFont="1"/>
    <xf numFmtId="165" fontId="9" fillId="0" borderId="0" xfId="0" applyNumberFormat="1" applyFont="1" applyFill="1" applyBorder="1"/>
    <xf numFmtId="164" fontId="9" fillId="0" borderId="0" xfId="1" applyNumberFormat="1" applyFont="1" applyFill="1" applyBorder="1"/>
    <xf numFmtId="0" fontId="6" fillId="0" borderId="0" xfId="0" applyFont="1"/>
    <xf numFmtId="164" fontId="6" fillId="0" borderId="0" xfId="1" applyNumberFormat="1" applyFont="1" applyFill="1" applyBorder="1"/>
    <xf numFmtId="42" fontId="7" fillId="0" borderId="0" xfId="1" applyNumberFormat="1" applyFont="1" applyFill="1" applyBorder="1"/>
    <xf numFmtId="0" fontId="2" fillId="0" borderId="0" xfId="0" applyFont="1" applyFill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/>
    <xf numFmtId="0" fontId="11" fillId="0" borderId="0" xfId="0" applyFont="1" applyFill="1" applyBorder="1" applyAlignment="1">
      <alignment horizontal="center"/>
    </xf>
    <xf numFmtId="164" fontId="8" fillId="0" borderId="0" xfId="1" applyNumberFormat="1" applyFont="1" applyFill="1" applyBorder="1"/>
    <xf numFmtId="164" fontId="9" fillId="0" borderId="1" xfId="1" applyNumberFormat="1" applyFont="1" applyFill="1" applyBorder="1"/>
    <xf numFmtId="164" fontId="9" fillId="0" borderId="3" xfId="1" applyNumberFormat="1" applyFont="1" applyFill="1" applyBorder="1"/>
    <xf numFmtId="0" fontId="13" fillId="0" borderId="0" xfId="0" applyFont="1" applyFill="1"/>
    <xf numFmtId="0" fontId="8" fillId="0" borderId="0" xfId="0" applyFont="1" applyAlignment="1">
      <alignment horizontal="left"/>
    </xf>
    <xf numFmtId="0" fontId="14" fillId="0" borderId="0" xfId="0" applyFont="1"/>
    <xf numFmtId="0" fontId="13" fillId="0" borderId="0" xfId="0" applyFont="1" applyFill="1" applyBorder="1"/>
    <xf numFmtId="42" fontId="8" fillId="0" borderId="0" xfId="0" applyNumberFormat="1" applyFont="1" applyBorder="1"/>
    <xf numFmtId="164" fontId="8" fillId="0" borderId="1" xfId="1" applyNumberFormat="1" applyFont="1" applyFill="1" applyBorder="1"/>
    <xf numFmtId="164" fontId="8" fillId="0" borderId="2" xfId="1" applyNumberFormat="1" applyFont="1" applyFill="1" applyBorder="1"/>
    <xf numFmtId="43" fontId="8" fillId="0" borderId="0" xfId="1" applyNumberFormat="1" applyFont="1" applyFill="1" applyBorder="1"/>
    <xf numFmtId="0" fontId="8" fillId="0" borderId="0" xfId="0" applyFont="1" applyBorder="1"/>
    <xf numFmtId="0" fontId="0" fillId="0" borderId="0" xfId="0" applyBorder="1"/>
    <xf numFmtId="0" fontId="6" fillId="0" borderId="0" xfId="0" applyFont="1" applyBorder="1"/>
    <xf numFmtId="164" fontId="9" fillId="0" borderId="6" xfId="1" applyNumberFormat="1" applyFont="1" applyFill="1" applyBorder="1"/>
    <xf numFmtId="164" fontId="8" fillId="0" borderId="3" xfId="1" applyNumberFormat="1" applyFont="1" applyFill="1" applyBorder="1"/>
    <xf numFmtId="164" fontId="8" fillId="0" borderId="6" xfId="0" applyNumberFormat="1" applyFont="1" applyFill="1" applyBorder="1"/>
    <xf numFmtId="164" fontId="8" fillId="0" borderId="0" xfId="0" applyNumberFormat="1" applyFont="1" applyFill="1" applyBorder="1"/>
    <xf numFmtId="165" fontId="8" fillId="0" borderId="0" xfId="0" applyNumberFormat="1" applyFont="1" applyFill="1" applyBorder="1"/>
    <xf numFmtId="42" fontId="8" fillId="0" borderId="0" xfId="1" applyNumberFormat="1" applyFont="1" applyFill="1" applyBorder="1"/>
    <xf numFmtId="0" fontId="8" fillId="0" borderId="0" xfId="0" applyFont="1" applyFill="1" applyBorder="1"/>
    <xf numFmtId="164" fontId="8" fillId="0" borderId="6" xfId="1" applyNumberFormat="1" applyFont="1" applyFill="1" applyBorder="1"/>
    <xf numFmtId="164" fontId="9" fillId="0" borderId="4" xfId="1" applyNumberFormat="1" applyFont="1" applyFill="1" applyBorder="1"/>
    <xf numFmtId="43" fontId="8" fillId="0" borderId="6" xfId="1" applyNumberFormat="1" applyFont="1" applyFill="1" applyBorder="1"/>
    <xf numFmtId="43" fontId="9" fillId="0" borderId="0" xfId="1" applyFont="1" applyFill="1" applyBorder="1"/>
    <xf numFmtId="164" fontId="9" fillId="0" borderId="2" xfId="1" applyNumberFormat="1" applyFont="1" applyFill="1" applyBorder="1"/>
    <xf numFmtId="0" fontId="16" fillId="0" borderId="0" xfId="0" applyFont="1" applyBorder="1" applyAlignment="1">
      <alignment horizontal="left"/>
    </xf>
    <xf numFmtId="0" fontId="19" fillId="0" borderId="0" xfId="0" applyFont="1" applyBorder="1" applyAlignment="1"/>
    <xf numFmtId="0" fontId="16" fillId="0" borderId="0" xfId="0" applyFont="1" applyBorder="1"/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0" fontId="23" fillId="0" borderId="0" xfId="0" applyFont="1" applyBorder="1" applyAlignment="1"/>
    <xf numFmtId="0" fontId="22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24" fillId="0" borderId="0" xfId="0" applyFont="1" applyBorder="1"/>
    <xf numFmtId="0" fontId="23" fillId="0" borderId="0" xfId="0" applyFont="1" applyBorder="1" applyAlignment="1">
      <alignment horizontal="right"/>
    </xf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 applyAlignment="1" applyProtection="1">
      <alignment horizontal="centerContinuous"/>
    </xf>
    <xf numFmtId="0" fontId="23" fillId="0" borderId="0" xfId="0" applyFont="1" applyFill="1" applyBorder="1" applyAlignment="1">
      <alignment horizontal="centerContinuous"/>
    </xf>
    <xf numFmtId="164" fontId="23" fillId="0" borderId="0" xfId="1" applyNumberFormat="1" applyFont="1" applyFill="1" applyBorder="1" applyAlignment="1">
      <alignment horizontal="centerContinuous"/>
    </xf>
    <xf numFmtId="0" fontId="23" fillId="0" borderId="0" xfId="0" applyFont="1" applyFill="1" applyBorder="1" applyAlignment="1"/>
    <xf numFmtId="0" fontId="4" fillId="0" borderId="0" xfId="0" applyFont="1" applyFill="1" applyBorder="1" applyAlignment="1" applyProtection="1"/>
    <xf numFmtId="0" fontId="20" fillId="0" borderId="0" xfId="0" quotePrefix="1" applyFont="1" applyBorder="1" applyAlignment="1">
      <alignment horizontal="left"/>
    </xf>
    <xf numFmtId="0" fontId="25" fillId="0" borderId="0" xfId="0" applyFont="1" applyBorder="1"/>
    <xf numFmtId="164" fontId="24" fillId="0" borderId="0" xfId="1" applyNumberFormat="1" applyFont="1" applyBorder="1"/>
    <xf numFmtId="0" fontId="26" fillId="0" borderId="0" xfId="0" applyFont="1" applyBorder="1"/>
    <xf numFmtId="0" fontId="20" fillId="0" borderId="0" xfId="0" applyFont="1" applyBorder="1"/>
    <xf numFmtId="164" fontId="20" fillId="0" borderId="0" xfId="1" applyNumberFormat="1" applyFont="1" applyBorder="1"/>
    <xf numFmtId="0" fontId="20" fillId="0" borderId="0" xfId="0" applyFont="1" applyFill="1" applyBorder="1"/>
    <xf numFmtId="164" fontId="20" fillId="0" borderId="0" xfId="1" applyNumberFormat="1" applyFont="1" applyFill="1" applyBorder="1"/>
    <xf numFmtId="0" fontId="24" fillId="0" borderId="0" xfId="0" applyFont="1" applyFill="1" applyBorder="1"/>
    <xf numFmtId="0" fontId="20" fillId="0" borderId="0" xfId="2" applyFont="1"/>
    <xf numFmtId="0" fontId="7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164" fontId="16" fillId="0" borderId="0" xfId="1" applyNumberFormat="1" applyFont="1" applyBorder="1"/>
    <xf numFmtId="0" fontId="16" fillId="0" borderId="0" xfId="0" applyFont="1" applyBorder="1" applyAlignment="1">
      <alignment horizontal="right"/>
    </xf>
    <xf numFmtId="10" fontId="27" fillId="0" borderId="0" xfId="0" applyNumberFormat="1" applyFont="1"/>
    <xf numFmtId="0" fontId="28" fillId="0" borderId="0" xfId="0" applyFont="1" applyBorder="1"/>
    <xf numFmtId="164" fontId="24" fillId="0" borderId="0" xfId="1" applyNumberFormat="1" applyFont="1" applyFill="1" applyBorder="1"/>
    <xf numFmtId="0" fontId="29" fillId="0" borderId="0" xfId="0" applyFont="1" applyBorder="1"/>
    <xf numFmtId="164" fontId="24" fillId="0" borderId="0" xfId="1" applyNumberFormat="1" applyFont="1" applyBorder="1" applyAlignment="1"/>
    <xf numFmtId="0" fontId="24" fillId="0" borderId="0" xfId="0" applyFont="1" applyBorder="1" applyAlignment="1">
      <alignment horizontal="left"/>
    </xf>
    <xf numFmtId="0" fontId="30" fillId="0" borderId="0" xfId="0" applyFont="1" applyBorder="1"/>
    <xf numFmtId="164" fontId="16" fillId="0" borderId="0" xfId="1" applyNumberFormat="1" applyFont="1" applyFill="1" applyBorder="1"/>
    <xf numFmtId="0" fontId="16" fillId="0" borderId="0" xfId="0" applyFont="1" applyFill="1" applyBorder="1"/>
    <xf numFmtId="0" fontId="24" fillId="0" borderId="5" xfId="0" applyFont="1" applyBorder="1"/>
    <xf numFmtId="166" fontId="8" fillId="0" borderId="0" xfId="1" applyNumberFormat="1" applyFont="1" applyFill="1" applyBorder="1"/>
    <xf numFmtId="166" fontId="13" fillId="0" borderId="0" xfId="0" applyNumberFormat="1" applyFont="1" applyFill="1"/>
    <xf numFmtId="166" fontId="13" fillId="0" borderId="0" xfId="0" applyNumberFormat="1" applyFont="1" applyFill="1" applyBorder="1"/>
    <xf numFmtId="164" fontId="13" fillId="0" borderId="0" xfId="0" applyNumberFormat="1" applyFont="1" applyFill="1"/>
    <xf numFmtId="164" fontId="13" fillId="0" borderId="0" xfId="0" applyNumberFormat="1" applyFont="1" applyFill="1" applyBorder="1"/>
    <xf numFmtId="164" fontId="8" fillId="0" borderId="0" xfId="0" applyNumberFormat="1" applyFont="1" applyBorder="1"/>
    <xf numFmtId="164" fontId="13" fillId="0" borderId="0" xfId="1" applyNumberFormat="1" applyFont="1" applyFill="1" applyBorder="1"/>
    <xf numFmtId="164" fontId="9" fillId="0" borderId="0" xfId="0" applyNumberFormat="1" applyFont="1" applyFill="1" applyBorder="1"/>
    <xf numFmtId="164" fontId="7" fillId="0" borderId="0" xfId="1" applyNumberFormat="1" applyFont="1" applyFill="1" applyBorder="1"/>
    <xf numFmtId="0" fontId="14" fillId="0" borderId="0" xfId="0" applyFont="1" applyBorder="1"/>
    <xf numFmtId="164" fontId="14" fillId="0" borderId="0" xfId="1" applyNumberFormat="1" applyFont="1" applyFill="1" applyBorder="1"/>
    <xf numFmtId="0" fontId="14" fillId="0" borderId="0" xfId="0" applyFont="1" applyFill="1" applyBorder="1"/>
    <xf numFmtId="0" fontId="31" fillId="0" borderId="0" xfId="0" applyFont="1" applyFill="1" applyBorder="1"/>
    <xf numFmtId="1" fontId="14" fillId="0" borderId="1" xfId="1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43" fontId="14" fillId="0" borderId="0" xfId="1" applyNumberFormat="1" applyFont="1" applyFill="1" applyBorder="1"/>
    <xf numFmtId="43" fontId="14" fillId="0" borderId="0" xfId="0" applyNumberFormat="1" applyFont="1" applyFill="1" applyBorder="1"/>
    <xf numFmtId="164" fontId="14" fillId="0" borderId="0" xfId="0" applyNumberFormat="1" applyFont="1" applyFill="1" applyBorder="1"/>
    <xf numFmtId="43" fontId="14" fillId="0" borderId="6" xfId="0" applyNumberFormat="1" applyFont="1" applyFill="1" applyBorder="1"/>
    <xf numFmtId="0" fontId="32" fillId="0" borderId="0" xfId="0" applyFont="1"/>
    <xf numFmtId="0" fontId="33" fillId="0" borderId="0" xfId="0" applyFont="1" applyFill="1"/>
    <xf numFmtId="164" fontId="34" fillId="0" borderId="0" xfId="1" applyNumberFormat="1" applyFont="1" applyFill="1" applyBorder="1"/>
    <xf numFmtId="0" fontId="5" fillId="0" borderId="0" xfId="0" applyFont="1" applyBorder="1" applyAlignment="1"/>
    <xf numFmtId="0" fontId="23" fillId="0" borderId="0" xfId="0" applyFont="1" applyFill="1" applyBorder="1" applyAlignment="1" applyProtection="1"/>
    <xf numFmtId="0" fontId="37" fillId="0" borderId="1" xfId="0" applyFont="1" applyFill="1" applyBorder="1"/>
    <xf numFmtId="0" fontId="35" fillId="0" borderId="1" xfId="0" applyFont="1" applyFill="1" applyBorder="1" applyAlignment="1">
      <alignment horizontal="right"/>
    </xf>
    <xf numFmtId="0" fontId="37" fillId="0" borderId="5" xfId="0" applyFont="1" applyFill="1" applyBorder="1"/>
    <xf numFmtId="0" fontId="38" fillId="0" borderId="5" xfId="0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39" fillId="0" borderId="0" xfId="0" applyFont="1" applyBorder="1"/>
    <xf numFmtId="164" fontId="39" fillId="0" borderId="0" xfId="1" applyNumberFormat="1" applyFont="1" applyBorder="1"/>
    <xf numFmtId="0" fontId="39" fillId="0" borderId="0" xfId="0" applyFont="1" applyFill="1" applyBorder="1"/>
    <xf numFmtId="164" fontId="39" fillId="0" borderId="0" xfId="1" applyNumberFormat="1" applyFont="1" applyFill="1" applyBorder="1"/>
    <xf numFmtId="0" fontId="40" fillId="0" borderId="0" xfId="0" applyFont="1" applyBorder="1"/>
    <xf numFmtId="0" fontId="39" fillId="0" borderId="0" xfId="2" applyFont="1"/>
    <xf numFmtId="164" fontId="40" fillId="0" borderId="0" xfId="1" applyNumberFormat="1" applyFont="1" applyBorder="1"/>
    <xf numFmtId="0" fontId="39" fillId="0" borderId="0" xfId="0" applyFont="1" applyFill="1" applyBorder="1" applyAlignment="1">
      <alignment horizontal="left" vertical="top" wrapText="1"/>
    </xf>
    <xf numFmtId="0" fontId="39" fillId="0" borderId="0" xfId="0" applyFont="1"/>
    <xf numFmtId="0" fontId="2" fillId="0" borderId="0" xfId="0" applyFont="1"/>
    <xf numFmtId="0" fontId="38" fillId="0" borderId="0" xfId="0" applyFont="1" applyBorder="1"/>
    <xf numFmtId="0" fontId="38" fillId="0" borderId="0" xfId="0" applyFont="1" applyFill="1" applyBorder="1"/>
    <xf numFmtId="0" fontId="41" fillId="0" borderId="0" xfId="0" applyFont="1" applyBorder="1"/>
    <xf numFmtId="164" fontId="38" fillId="0" borderId="0" xfId="1" applyNumberFormat="1" applyFont="1" applyFill="1" applyBorder="1"/>
    <xf numFmtId="164" fontId="38" fillId="0" borderId="0" xfId="1" applyNumberFormat="1" applyFont="1" applyBorder="1"/>
    <xf numFmtId="0" fontId="38" fillId="0" borderId="0" xfId="2" quotePrefix="1" applyFont="1"/>
    <xf numFmtId="0" fontId="38" fillId="0" borderId="0" xfId="2" applyFont="1"/>
    <xf numFmtId="0" fontId="38" fillId="0" borderId="0" xfId="0" applyFont="1"/>
    <xf numFmtId="0" fontId="0" fillId="0" borderId="0" xfId="0" applyFont="1"/>
    <xf numFmtId="0" fontId="0" fillId="0" borderId="0" xfId="0" applyFill="1" applyBorder="1"/>
    <xf numFmtId="164" fontId="16" fillId="0" borderId="0" xfId="1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43" fillId="0" borderId="5" xfId="0" applyFont="1" applyFill="1" applyBorder="1"/>
    <xf numFmtId="0" fontId="44" fillId="0" borderId="5" xfId="0" applyFont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43" fillId="0" borderId="1" xfId="0" applyFont="1" applyFill="1" applyBorder="1"/>
    <xf numFmtId="0" fontId="46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2" fillId="0" borderId="5" xfId="0" applyFont="1" applyBorder="1" applyAlignment="1"/>
    <xf numFmtId="0" fontId="42" fillId="0" borderId="1" xfId="0" applyFont="1" applyBorder="1" applyAlignment="1"/>
    <xf numFmtId="0" fontId="8" fillId="0" borderId="0" xfId="0" applyFont="1" applyAlignment="1">
      <alignment horizontal="right"/>
    </xf>
    <xf numFmtId="0" fontId="42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164" fontId="18" fillId="0" borderId="5" xfId="1" applyNumberFormat="1" applyFont="1" applyBorder="1"/>
    <xf numFmtId="0" fontId="18" fillId="0" borderId="5" xfId="0" applyFont="1" applyBorder="1"/>
    <xf numFmtId="0" fontId="42" fillId="0" borderId="5" xfId="0" applyFont="1" applyBorder="1" applyAlignment="1">
      <alignment horizontal="left"/>
    </xf>
    <xf numFmtId="164" fontId="18" fillId="0" borderId="5" xfId="1" applyNumberFormat="1" applyFont="1" applyBorder="1" applyAlignment="1"/>
    <xf numFmtId="0" fontId="17" fillId="0" borderId="1" xfId="0" applyFont="1" applyBorder="1" applyAlignment="1"/>
    <xf numFmtId="0" fontId="3" fillId="0" borderId="5" xfId="0" applyFont="1" applyBorder="1" applyAlignment="1"/>
    <xf numFmtId="0" fontId="46" fillId="0" borderId="5" xfId="0" applyFont="1" applyFill="1" applyBorder="1"/>
    <xf numFmtId="0" fontId="10" fillId="0" borderId="5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42" fillId="0" borderId="1" xfId="0" applyFont="1" applyBorder="1" applyAlignment="1">
      <alignment horizontal="left"/>
    </xf>
    <xf numFmtId="0" fontId="42" fillId="0" borderId="5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6" fillId="0" borderId="1" xfId="0" applyFont="1" applyBorder="1" applyAlignment="1">
      <alignment horizontal="left"/>
    </xf>
    <xf numFmtId="0" fontId="36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5" fillId="0" borderId="1" xfId="0" applyFont="1" applyBorder="1" applyAlignment="1">
      <alignment horizontal="right" wrapText="1"/>
    </xf>
    <xf numFmtId="164" fontId="24" fillId="0" borderId="0" xfId="1" applyNumberFormat="1" applyFont="1" applyBorder="1" applyAlignment="1">
      <alignment horizontal="right"/>
    </xf>
    <xf numFmtId="0" fontId="16" fillId="0" borderId="0" xfId="0" applyFont="1" applyFill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38" fillId="0" borderId="0" xfId="0" applyFont="1" applyFill="1" applyBorder="1" applyAlignment="1">
      <alignment horizontal="left" vertical="top" wrapText="1"/>
    </xf>
    <xf numFmtId="0" fontId="39" fillId="0" borderId="0" xfId="0" applyNumberFormat="1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zoomScale="85" zoomScaleNormal="85" workbookViewId="0">
      <selection activeCell="X9" sqref="X9"/>
    </sheetView>
  </sheetViews>
  <sheetFormatPr defaultRowHeight="15" x14ac:dyDescent="0.25"/>
  <cols>
    <col min="1" max="1" width="4.5703125" customWidth="1"/>
    <col min="2" max="2" width="4.140625" style="117" customWidth="1"/>
    <col min="3" max="3" width="43.7109375" customWidth="1"/>
    <col min="4" max="4" width="11.5703125" style="15" customWidth="1"/>
    <col min="5" max="5" width="3.42578125" style="15" customWidth="1"/>
    <col min="6" max="6" width="9.85546875" style="15" customWidth="1"/>
    <col min="7" max="7" width="3.42578125" style="15" customWidth="1"/>
    <col min="8" max="8" width="9.85546875" style="15" customWidth="1"/>
    <col min="9" max="9" width="3.42578125" style="15" customWidth="1"/>
    <col min="10" max="10" width="9.85546875" style="15" customWidth="1"/>
    <col min="11" max="11" width="3.42578125" style="15" customWidth="1"/>
    <col min="12" max="12" width="9.85546875" style="15" customWidth="1"/>
    <col min="13" max="13" width="3.42578125" style="15" customWidth="1"/>
    <col min="14" max="14" width="9.85546875" style="15" customWidth="1"/>
    <col min="15" max="15" width="6.28515625" customWidth="1"/>
  </cols>
  <sheetData>
    <row r="1" spans="2:15" ht="21.75" customHeight="1" x14ac:dyDescent="0.25"/>
    <row r="2" spans="2:15" ht="19.5" customHeight="1" x14ac:dyDescent="0.3">
      <c r="B2" s="168" t="s">
        <v>154</v>
      </c>
      <c r="C2" s="168"/>
      <c r="D2" s="153"/>
      <c r="E2" s="153"/>
      <c r="F2" s="146"/>
      <c r="G2" s="147"/>
      <c r="H2" s="146"/>
      <c r="I2" s="147"/>
      <c r="J2" s="146"/>
      <c r="K2" s="147"/>
      <c r="L2" s="146"/>
      <c r="M2" s="147"/>
      <c r="N2" s="146" t="s">
        <v>232</v>
      </c>
      <c r="O2" s="1"/>
    </row>
    <row r="3" spans="2:15" ht="23.25" customHeight="1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  <c r="O3" s="1"/>
    </row>
    <row r="4" spans="2:15" ht="15.75" x14ac:dyDescent="0.25">
      <c r="B4" s="118"/>
      <c r="C4" s="171" t="s">
        <v>0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2:15" x14ac:dyDescent="0.25">
      <c r="B5" s="118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5" ht="15.75" x14ac:dyDescent="0.25">
      <c r="B6" s="118"/>
      <c r="C6" s="171" t="s">
        <v>5</v>
      </c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ht="15.75" x14ac:dyDescent="0.25">
      <c r="B7" s="118"/>
      <c r="C7" s="171" t="s">
        <v>155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5" ht="15.75" x14ac:dyDescent="0.25">
      <c r="B8" s="118"/>
      <c r="C8" s="171" t="s">
        <v>6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5" ht="15" customHeight="1" x14ac:dyDescent="0.25">
      <c r="B9" s="118"/>
      <c r="C9" s="171" t="s">
        <v>1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5" ht="15" customHeight="1" x14ac:dyDescent="0.25">
      <c r="B10" s="118"/>
      <c r="C10" s="6"/>
      <c r="D10" s="141"/>
      <c r="E10" s="141"/>
      <c r="F10" s="6"/>
      <c r="G10" s="6"/>
      <c r="H10" s="6"/>
      <c r="I10" s="6"/>
      <c r="J10" s="6"/>
      <c r="K10" s="6"/>
      <c r="L10" s="6"/>
      <c r="M10" s="6"/>
      <c r="N10" s="6"/>
    </row>
    <row r="11" spans="2:15" ht="15" customHeight="1" thickBot="1" x14ac:dyDescent="0.3">
      <c r="B11" s="23"/>
      <c r="C11" s="6"/>
      <c r="D11" s="166" t="s">
        <v>231</v>
      </c>
      <c r="E11" s="111"/>
      <c r="F11" s="170" t="s">
        <v>2</v>
      </c>
      <c r="G11" s="170"/>
      <c r="H11" s="170"/>
      <c r="I11" s="6"/>
      <c r="J11" s="170" t="s">
        <v>3</v>
      </c>
      <c r="K11" s="170"/>
      <c r="L11" s="170"/>
      <c r="M11" s="170"/>
      <c r="N11" s="170"/>
    </row>
    <row r="12" spans="2:15" ht="15" customHeight="1" x14ac:dyDescent="0.25">
      <c r="B12" s="23"/>
      <c r="C12" s="6"/>
      <c r="D12" s="141"/>
      <c r="E12" s="141"/>
      <c r="F12" s="6"/>
      <c r="G12" s="6"/>
      <c r="H12" s="6"/>
      <c r="I12" s="6"/>
      <c r="J12" s="6"/>
      <c r="K12" s="6"/>
      <c r="L12" s="6"/>
      <c r="M12" s="6"/>
      <c r="N12" s="6"/>
    </row>
    <row r="13" spans="2:15" x14ac:dyDescent="0.25">
      <c r="B13" s="23"/>
      <c r="C13" s="5"/>
      <c r="D13" s="18">
        <v>2020</v>
      </c>
      <c r="E13" s="18"/>
      <c r="F13" s="18">
        <v>2019</v>
      </c>
      <c r="G13" s="18"/>
      <c r="H13" s="18">
        <v>2020</v>
      </c>
      <c r="I13" s="18"/>
      <c r="J13" s="18">
        <v>2021</v>
      </c>
      <c r="K13" s="18"/>
      <c r="L13" s="18" t="s">
        <v>7</v>
      </c>
      <c r="M13" s="18"/>
      <c r="N13" s="18" t="s">
        <v>8</v>
      </c>
    </row>
    <row r="14" spans="2:15" x14ac:dyDescent="0.25">
      <c r="B14" s="23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2:15" x14ac:dyDescent="0.25">
      <c r="B15" s="23">
        <v>1</v>
      </c>
      <c r="C15" s="9" t="s">
        <v>10</v>
      </c>
      <c r="D15" s="11">
        <v>673846</v>
      </c>
      <c r="E15" s="10"/>
      <c r="F15" s="11">
        <v>684179</v>
      </c>
      <c r="G15" s="10"/>
      <c r="H15" s="11">
        <v>715627</v>
      </c>
      <c r="I15" s="96"/>
      <c r="J15" s="11">
        <v>712338</v>
      </c>
      <c r="K15" s="96"/>
      <c r="L15" s="11">
        <v>711562</v>
      </c>
      <c r="M15" s="96"/>
      <c r="N15" s="11">
        <v>708398</v>
      </c>
    </row>
    <row r="16" spans="2:15" x14ac:dyDescent="0.25">
      <c r="B16" s="23">
        <f>B15+1</f>
        <v>2</v>
      </c>
      <c r="C16" s="9" t="s">
        <v>11</v>
      </c>
      <c r="D16" s="20">
        <v>5912</v>
      </c>
      <c r="E16" s="11"/>
      <c r="F16" s="20">
        <v>-13339</v>
      </c>
      <c r="G16" s="11"/>
      <c r="H16" s="20">
        <v>-8786</v>
      </c>
      <c r="I16" s="11"/>
      <c r="J16" s="20">
        <v>-11336</v>
      </c>
      <c r="K16" s="11"/>
      <c r="L16" s="20">
        <v>-17328</v>
      </c>
      <c r="M16" s="11"/>
      <c r="N16" s="20">
        <v>-22035</v>
      </c>
    </row>
    <row r="17" spans="2:14" x14ac:dyDescent="0.25">
      <c r="B17" s="23">
        <f t="shared" ref="B17:B49" si="0">B16+1</f>
        <v>3</v>
      </c>
      <c r="C17" s="9"/>
      <c r="D17" s="11">
        <f>SUM(D15:D16)</f>
        <v>679758</v>
      </c>
      <c r="E17" s="11"/>
      <c r="F17" s="11">
        <f>SUM(F15:F16)</f>
        <v>670840</v>
      </c>
      <c r="G17" s="11"/>
      <c r="H17" s="11">
        <f>SUM(H15:H16)</f>
        <v>706841</v>
      </c>
      <c r="I17" s="11"/>
      <c r="J17" s="11">
        <f>SUM(J15:J16)</f>
        <v>701002</v>
      </c>
      <c r="K17" s="11"/>
      <c r="L17" s="11">
        <f>SUM(L15:L16)</f>
        <v>694234</v>
      </c>
      <c r="M17" s="11"/>
      <c r="N17" s="11">
        <f>SUM(N15:N16)</f>
        <v>686363</v>
      </c>
    </row>
    <row r="18" spans="2:14" x14ac:dyDescent="0.25">
      <c r="B18" s="23">
        <f t="shared" si="0"/>
        <v>4</v>
      </c>
      <c r="C18" s="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2:14" x14ac:dyDescent="0.25">
      <c r="B19" s="23">
        <f t="shared" si="0"/>
        <v>5</v>
      </c>
      <c r="C19" s="9" t="s">
        <v>12</v>
      </c>
      <c r="D19" s="11">
        <v>447324</v>
      </c>
      <c r="E19" s="11"/>
      <c r="F19" s="11">
        <v>456512</v>
      </c>
      <c r="G19" s="11"/>
      <c r="H19" s="11">
        <v>470275</v>
      </c>
      <c r="I19" s="11"/>
      <c r="J19" s="11">
        <v>465872</v>
      </c>
      <c r="K19" s="11"/>
      <c r="L19" s="11">
        <v>465610</v>
      </c>
      <c r="M19" s="11"/>
      <c r="N19" s="11">
        <v>461686</v>
      </c>
    </row>
    <row r="20" spans="2:14" x14ac:dyDescent="0.25">
      <c r="B20" s="23">
        <f t="shared" si="0"/>
        <v>6</v>
      </c>
      <c r="C20" s="9" t="s">
        <v>222</v>
      </c>
      <c r="D20" s="11">
        <v>0</v>
      </c>
      <c r="E20" s="11"/>
      <c r="F20" s="11">
        <v>-2687</v>
      </c>
      <c r="G20" s="11"/>
      <c r="H20" s="11">
        <v>-1431</v>
      </c>
      <c r="I20" s="11"/>
      <c r="J20" s="11">
        <v>-1812</v>
      </c>
      <c r="K20" s="11"/>
      <c r="L20" s="11">
        <v>-1811</v>
      </c>
      <c r="M20" s="11"/>
      <c r="N20" s="11">
        <v>-2079</v>
      </c>
    </row>
    <row r="21" spans="2:14" x14ac:dyDescent="0.25">
      <c r="B21" s="23">
        <f t="shared" si="0"/>
        <v>7</v>
      </c>
      <c r="C21" s="9" t="s">
        <v>13</v>
      </c>
      <c r="D21" s="20">
        <v>0</v>
      </c>
      <c r="E21" s="11"/>
      <c r="F21" s="20">
        <v>-8964</v>
      </c>
      <c r="G21" s="11"/>
      <c r="H21" s="20">
        <v>0</v>
      </c>
      <c r="I21" s="11"/>
      <c r="J21" s="20">
        <v>0</v>
      </c>
      <c r="K21" s="11"/>
      <c r="L21" s="20">
        <v>0</v>
      </c>
      <c r="M21" s="11"/>
      <c r="N21" s="20">
        <v>0</v>
      </c>
    </row>
    <row r="22" spans="2:14" x14ac:dyDescent="0.25">
      <c r="B22" s="23">
        <f t="shared" si="0"/>
        <v>8</v>
      </c>
      <c r="C22" s="9"/>
      <c r="D22" s="11">
        <f>SUM(D19:D21)</f>
        <v>447324</v>
      </c>
      <c r="E22" s="11"/>
      <c r="F22" s="11">
        <f>SUM(F19:F21)</f>
        <v>444861</v>
      </c>
      <c r="G22" s="11"/>
      <c r="H22" s="11">
        <f>SUM(H19:H21)</f>
        <v>468844</v>
      </c>
      <c r="I22" s="11"/>
      <c r="J22" s="11">
        <f>SUM(J19:J21)</f>
        <v>464060</v>
      </c>
      <c r="K22" s="11"/>
      <c r="L22" s="11">
        <f>SUM(L19:L21)</f>
        <v>463799</v>
      </c>
      <c r="M22" s="11"/>
      <c r="N22" s="11">
        <f>SUM(N19:N21)</f>
        <v>459607</v>
      </c>
    </row>
    <row r="23" spans="2:14" x14ac:dyDescent="0.25">
      <c r="B23" s="23">
        <f t="shared" si="0"/>
        <v>9</v>
      </c>
      <c r="C23" s="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2:14" x14ac:dyDescent="0.25">
      <c r="B24" s="23">
        <f t="shared" si="0"/>
        <v>10</v>
      </c>
      <c r="C24" s="9" t="s">
        <v>14</v>
      </c>
      <c r="D24" s="21">
        <f>D17-D22</f>
        <v>232434</v>
      </c>
      <c r="E24" s="11"/>
      <c r="F24" s="21">
        <f>F17-F22</f>
        <v>225979</v>
      </c>
      <c r="G24" s="11"/>
      <c r="H24" s="21">
        <f>H17-H22</f>
        <v>237997</v>
      </c>
      <c r="I24" s="11"/>
      <c r="J24" s="21">
        <f>J17-J22</f>
        <v>236942</v>
      </c>
      <c r="K24" s="11"/>
      <c r="L24" s="21">
        <f>L17-L22</f>
        <v>230435</v>
      </c>
      <c r="M24" s="11"/>
      <c r="N24" s="21">
        <f>N17-N22</f>
        <v>226756</v>
      </c>
    </row>
    <row r="25" spans="2:14" x14ac:dyDescent="0.25">
      <c r="B25" s="23">
        <f t="shared" si="0"/>
        <v>11</v>
      </c>
      <c r="C25" s="9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2:14" ht="18" x14ac:dyDescent="0.25">
      <c r="B26" s="23">
        <f t="shared" si="0"/>
        <v>12</v>
      </c>
      <c r="C26" s="9" t="s">
        <v>138</v>
      </c>
      <c r="D26" s="20">
        <v>5594</v>
      </c>
      <c r="E26" s="11"/>
      <c r="F26" s="20">
        <v>7899</v>
      </c>
      <c r="G26" s="11"/>
      <c r="H26" s="20">
        <v>7226</v>
      </c>
      <c r="I26" s="11"/>
      <c r="J26" s="20">
        <v>5651</v>
      </c>
      <c r="K26" s="11"/>
      <c r="L26" s="20">
        <v>4746</v>
      </c>
      <c r="M26" s="11"/>
      <c r="N26" s="20">
        <v>4679</v>
      </c>
    </row>
    <row r="27" spans="2:14" x14ac:dyDescent="0.25">
      <c r="B27" s="23">
        <f t="shared" si="0"/>
        <v>13</v>
      </c>
      <c r="C27" s="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14" x14ac:dyDescent="0.25">
      <c r="B28" s="23">
        <f t="shared" si="0"/>
        <v>14</v>
      </c>
      <c r="C28" s="9" t="s">
        <v>15</v>
      </c>
      <c r="D28" s="13"/>
      <c r="E28" s="11"/>
      <c r="F28" s="13"/>
      <c r="G28" s="11"/>
      <c r="H28" s="13"/>
      <c r="I28" s="11"/>
      <c r="J28" s="13"/>
      <c r="K28" s="11"/>
      <c r="L28" s="13"/>
      <c r="M28" s="11"/>
      <c r="N28" s="13"/>
    </row>
    <row r="29" spans="2:14" ht="18" x14ac:dyDescent="0.25">
      <c r="B29" s="23">
        <f t="shared" si="0"/>
        <v>15</v>
      </c>
      <c r="C29" s="9" t="s">
        <v>139</v>
      </c>
      <c r="D29" s="11">
        <v>64610.240761218403</v>
      </c>
      <c r="E29" s="11"/>
      <c r="F29" s="11">
        <v>61705</v>
      </c>
      <c r="G29" s="11"/>
      <c r="H29" s="11">
        <v>64200</v>
      </c>
      <c r="I29" s="11"/>
      <c r="J29" s="11">
        <v>65310</v>
      </c>
      <c r="K29" s="11"/>
      <c r="L29" s="11">
        <v>67347</v>
      </c>
      <c r="M29" s="11"/>
      <c r="N29" s="11">
        <v>69736</v>
      </c>
    </row>
    <row r="30" spans="2:14" ht="18" x14ac:dyDescent="0.25">
      <c r="B30" s="23">
        <f t="shared" si="0"/>
        <v>16</v>
      </c>
      <c r="C30" s="9" t="s">
        <v>140</v>
      </c>
      <c r="D30" s="11">
        <v>7566.4297500000002</v>
      </c>
      <c r="E30" s="11"/>
      <c r="F30" s="11">
        <v>9575</v>
      </c>
      <c r="G30" s="11"/>
      <c r="H30" s="11">
        <v>14391</v>
      </c>
      <c r="I30" s="11"/>
      <c r="J30" s="11">
        <v>14678</v>
      </c>
      <c r="K30" s="11"/>
      <c r="L30" s="11">
        <v>8745</v>
      </c>
      <c r="M30" s="11"/>
      <c r="N30" s="11">
        <v>6159</v>
      </c>
    </row>
    <row r="31" spans="2:14" x14ac:dyDescent="0.25">
      <c r="B31" s="23">
        <f t="shared" si="0"/>
        <v>17</v>
      </c>
      <c r="C31" s="9" t="s">
        <v>16</v>
      </c>
      <c r="D31" s="11">
        <v>-876</v>
      </c>
      <c r="E31" s="11"/>
      <c r="F31" s="11">
        <v>1752</v>
      </c>
      <c r="G31" s="11"/>
      <c r="H31" s="11">
        <v>-876</v>
      </c>
      <c r="I31" s="11"/>
      <c r="J31" s="11">
        <v>-876</v>
      </c>
      <c r="K31" s="11"/>
      <c r="L31" s="11">
        <v>0</v>
      </c>
      <c r="M31" s="11"/>
      <c r="N31" s="11">
        <v>0</v>
      </c>
    </row>
    <row r="32" spans="2:14" ht="18" x14ac:dyDescent="0.25">
      <c r="B32" s="23">
        <f t="shared" si="0"/>
        <v>18</v>
      </c>
      <c r="C32" s="9" t="s">
        <v>141</v>
      </c>
      <c r="D32" s="11">
        <v>64907.618327460958</v>
      </c>
      <c r="E32" s="11"/>
      <c r="F32" s="11">
        <v>62066</v>
      </c>
      <c r="G32" s="11"/>
      <c r="H32" s="11">
        <v>64982</v>
      </c>
      <c r="I32" s="11"/>
      <c r="J32" s="11">
        <v>67739</v>
      </c>
      <c r="K32" s="11"/>
      <c r="L32" s="11">
        <v>70424</v>
      </c>
      <c r="M32" s="11"/>
      <c r="N32" s="11">
        <v>74745</v>
      </c>
    </row>
    <row r="33" spans="2:14" ht="18" x14ac:dyDescent="0.25">
      <c r="B33" s="23">
        <f t="shared" si="0"/>
        <v>19</v>
      </c>
      <c r="C33" s="9" t="s">
        <v>142</v>
      </c>
      <c r="D33" s="11">
        <v>37390</v>
      </c>
      <c r="E33" s="11"/>
      <c r="F33" s="11">
        <v>35061</v>
      </c>
      <c r="G33" s="11"/>
      <c r="H33" s="11">
        <v>36719</v>
      </c>
      <c r="I33" s="11"/>
      <c r="J33" s="11">
        <v>34711</v>
      </c>
      <c r="K33" s="11"/>
      <c r="L33" s="11">
        <v>34605</v>
      </c>
      <c r="M33" s="11"/>
      <c r="N33" s="11">
        <v>32935</v>
      </c>
    </row>
    <row r="34" spans="2:14" x14ac:dyDescent="0.25">
      <c r="B34" s="23">
        <f t="shared" si="0"/>
        <v>20</v>
      </c>
      <c r="C34" s="9"/>
      <c r="D34" s="21">
        <f>SUM(D29:D33)</f>
        <v>173598.28883867935</v>
      </c>
      <c r="E34" s="11"/>
      <c r="F34" s="21">
        <f>SUM(F29:F33)</f>
        <v>170159</v>
      </c>
      <c r="G34" s="11"/>
      <c r="H34" s="21">
        <f>SUM(H29:H33)</f>
        <v>179416</v>
      </c>
      <c r="I34" s="11"/>
      <c r="J34" s="21">
        <f>SUM(J29:J33)</f>
        <v>181562</v>
      </c>
      <c r="K34" s="11"/>
      <c r="L34" s="21">
        <f>SUM(L29:L33)</f>
        <v>181121</v>
      </c>
      <c r="M34" s="11"/>
      <c r="N34" s="21">
        <f>SUM(N29:N33)</f>
        <v>183575</v>
      </c>
    </row>
    <row r="35" spans="2:14" x14ac:dyDescent="0.25">
      <c r="B35" s="23">
        <f t="shared" si="0"/>
        <v>21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2:14" x14ac:dyDescent="0.25">
      <c r="B36" s="23">
        <f t="shared" si="0"/>
        <v>22</v>
      </c>
      <c r="C36" s="9" t="s">
        <v>17</v>
      </c>
      <c r="D36" s="19">
        <f>D24+D26-D34</f>
        <v>64429.711161320651</v>
      </c>
      <c r="E36" s="11"/>
      <c r="F36" s="19">
        <f>F24+F26-F34</f>
        <v>63719</v>
      </c>
      <c r="G36" s="11"/>
      <c r="H36" s="19">
        <f>H24+H26-H34</f>
        <v>65807</v>
      </c>
      <c r="I36" s="11"/>
      <c r="J36" s="19">
        <f>J24+J26-J34</f>
        <v>61031</v>
      </c>
      <c r="K36" s="11"/>
      <c r="L36" s="19">
        <f>L24+L26-L34</f>
        <v>54060</v>
      </c>
      <c r="M36" s="11"/>
      <c r="N36" s="19">
        <f>N24+N26-N34</f>
        <v>47860</v>
      </c>
    </row>
    <row r="37" spans="2:14" ht="18" x14ac:dyDescent="0.25">
      <c r="B37" s="23">
        <f t="shared" si="0"/>
        <v>23</v>
      </c>
      <c r="C37" s="9" t="s">
        <v>143</v>
      </c>
      <c r="D37" s="20">
        <v>18798</v>
      </c>
      <c r="E37" s="14"/>
      <c r="F37" s="20">
        <v>18324</v>
      </c>
      <c r="G37" s="14"/>
      <c r="H37" s="20">
        <v>19338</v>
      </c>
      <c r="I37" s="97"/>
      <c r="J37" s="20">
        <v>17698</v>
      </c>
      <c r="K37" s="97"/>
      <c r="L37" s="20">
        <v>15384</v>
      </c>
      <c r="M37" s="97"/>
      <c r="N37" s="20">
        <v>13294</v>
      </c>
    </row>
    <row r="38" spans="2:14" x14ac:dyDescent="0.25">
      <c r="B38" s="23">
        <f t="shared" si="0"/>
        <v>24</v>
      </c>
      <c r="C38" s="9"/>
      <c r="D38" s="93"/>
      <c r="E38" s="25"/>
      <c r="F38" s="25"/>
      <c r="G38" s="25"/>
      <c r="H38" s="93"/>
      <c r="I38" s="93"/>
      <c r="J38" s="93"/>
      <c r="K38" s="93"/>
      <c r="L38" s="93"/>
      <c r="M38" s="93"/>
      <c r="N38" s="93"/>
    </row>
    <row r="39" spans="2:14" x14ac:dyDescent="0.25">
      <c r="B39" s="23">
        <f t="shared" si="0"/>
        <v>25</v>
      </c>
      <c r="C39" s="9" t="s">
        <v>18</v>
      </c>
      <c r="D39" s="19">
        <f>D36-D37</f>
        <v>45631.711161320651</v>
      </c>
      <c r="E39" s="26"/>
      <c r="F39" s="19">
        <f>F36-F37</f>
        <v>45395</v>
      </c>
      <c r="G39" s="26"/>
      <c r="H39" s="19">
        <f>H36-H37</f>
        <v>46469</v>
      </c>
      <c r="I39" s="94"/>
      <c r="J39" s="19">
        <f>J36-J37</f>
        <v>43333</v>
      </c>
      <c r="K39" s="94"/>
      <c r="L39" s="19">
        <f>L36-L37</f>
        <v>38676</v>
      </c>
      <c r="M39" s="94"/>
      <c r="N39" s="19">
        <f>N36-N37</f>
        <v>34566</v>
      </c>
    </row>
    <row r="40" spans="2:14" x14ac:dyDescent="0.25">
      <c r="B40" s="23">
        <f t="shared" si="0"/>
        <v>26</v>
      </c>
      <c r="C40" s="9" t="s">
        <v>19</v>
      </c>
      <c r="D40" s="27">
        <v>552</v>
      </c>
      <c r="E40" s="26"/>
      <c r="F40" s="27">
        <v>550</v>
      </c>
      <c r="G40" s="26"/>
      <c r="H40" s="27">
        <v>347</v>
      </c>
      <c r="I40" s="94"/>
      <c r="J40" s="27">
        <v>0</v>
      </c>
      <c r="K40" s="94"/>
      <c r="L40" s="27">
        <v>0</v>
      </c>
      <c r="M40" s="94"/>
      <c r="N40" s="27">
        <v>0</v>
      </c>
    </row>
    <row r="41" spans="2:14" x14ac:dyDescent="0.25">
      <c r="B41" s="23">
        <f t="shared" si="0"/>
        <v>27</v>
      </c>
      <c r="C41" s="9"/>
      <c r="D41" s="93"/>
      <c r="E41" s="25"/>
      <c r="F41" s="25"/>
      <c r="G41" s="25"/>
      <c r="H41" s="93"/>
      <c r="I41" s="93"/>
      <c r="J41" s="93"/>
      <c r="K41" s="93"/>
      <c r="L41" s="93"/>
      <c r="M41" s="93"/>
      <c r="N41" s="93"/>
    </row>
    <row r="42" spans="2:14" ht="18.75" thickBot="1" x14ac:dyDescent="0.3">
      <c r="B42" s="23">
        <f t="shared" si="0"/>
        <v>28</v>
      </c>
      <c r="C42" s="9" t="s">
        <v>144</v>
      </c>
      <c r="D42" s="28">
        <f>D39-D40</f>
        <v>45079.711161320651</v>
      </c>
      <c r="E42" s="25"/>
      <c r="F42" s="28">
        <f>F39-F40</f>
        <v>44845</v>
      </c>
      <c r="G42" s="25"/>
      <c r="H42" s="28">
        <f>H39-H40</f>
        <v>46122</v>
      </c>
      <c r="I42" s="93"/>
      <c r="J42" s="28">
        <f>J39-J40</f>
        <v>43333</v>
      </c>
      <c r="K42" s="93"/>
      <c r="L42" s="28">
        <f>L39-L40</f>
        <v>38676</v>
      </c>
      <c r="M42" s="93"/>
      <c r="N42" s="28">
        <f>N39-N40</f>
        <v>34566</v>
      </c>
    </row>
    <row r="43" spans="2:14" x14ac:dyDescent="0.25">
      <c r="B43" s="23">
        <f t="shared" si="0"/>
        <v>29</v>
      </c>
      <c r="C43" s="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2:14" x14ac:dyDescent="0.25">
      <c r="B44" s="23">
        <f t="shared" si="0"/>
        <v>30</v>
      </c>
      <c r="C44" s="12" t="s">
        <v>20</v>
      </c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2:14" x14ac:dyDescent="0.25">
      <c r="B45" s="23">
        <f t="shared" si="0"/>
        <v>31</v>
      </c>
      <c r="C45" s="9" t="s">
        <v>21</v>
      </c>
      <c r="D45" s="29">
        <v>7.04</v>
      </c>
      <c r="E45" s="25"/>
      <c r="F45" s="29">
        <v>6.97</v>
      </c>
      <c r="G45" s="25"/>
      <c r="H45" s="29">
        <v>7.04</v>
      </c>
      <c r="I45" s="25"/>
      <c r="J45" s="29">
        <v>6.4644880000000002</v>
      </c>
      <c r="K45" s="25"/>
      <c r="L45" s="29">
        <v>5.899</v>
      </c>
      <c r="M45" s="25"/>
      <c r="N45" s="29">
        <v>5.2299999999999995</v>
      </c>
    </row>
    <row r="46" spans="2:14" x14ac:dyDescent="0.25">
      <c r="B46" s="23">
        <f t="shared" si="0"/>
        <v>32</v>
      </c>
      <c r="C46" s="9" t="s">
        <v>22</v>
      </c>
      <c r="D46" s="29">
        <v>8.5</v>
      </c>
      <c r="E46" s="25"/>
      <c r="F46" s="29">
        <v>8.7899999999999991</v>
      </c>
      <c r="G46" s="25"/>
      <c r="H46" s="29">
        <v>8.93</v>
      </c>
      <c r="I46" s="25"/>
      <c r="J46" s="29">
        <v>8.2422314745098308</v>
      </c>
      <c r="K46" s="25"/>
      <c r="L46" s="29">
        <v>7.1642339157556485</v>
      </c>
      <c r="M46" s="25"/>
      <c r="N46" s="29">
        <v>6.3359131776178454</v>
      </c>
    </row>
    <row r="47" spans="2:14" x14ac:dyDescent="0.25">
      <c r="B47" s="23">
        <f t="shared" si="0"/>
        <v>33</v>
      </c>
      <c r="C47" s="9" t="s">
        <v>23</v>
      </c>
      <c r="D47" s="89">
        <v>2.4</v>
      </c>
      <c r="E47" s="91"/>
      <c r="F47" s="89">
        <v>2.4</v>
      </c>
      <c r="G47" s="91"/>
      <c r="H47" s="89">
        <v>2.4</v>
      </c>
      <c r="I47" s="91"/>
      <c r="J47" s="89">
        <v>2.38</v>
      </c>
      <c r="K47" s="91"/>
      <c r="L47" s="89">
        <v>2.15</v>
      </c>
      <c r="M47" s="91"/>
      <c r="N47" s="89">
        <v>1.96</v>
      </c>
    </row>
    <row r="48" spans="2:14" x14ac:dyDescent="0.25">
      <c r="B48" s="23">
        <f t="shared" si="0"/>
        <v>34</v>
      </c>
      <c r="C48" s="9" t="s">
        <v>24</v>
      </c>
      <c r="D48" s="89">
        <v>3.9</v>
      </c>
      <c r="E48" s="90"/>
      <c r="F48" s="89">
        <v>4</v>
      </c>
      <c r="G48" s="90"/>
      <c r="H48" s="89">
        <v>4.5999999999999996</v>
      </c>
      <c r="I48" s="90"/>
      <c r="J48" s="89">
        <v>4.9494241794173055</v>
      </c>
      <c r="K48" s="90"/>
      <c r="L48" s="89">
        <v>4.6590486614948547</v>
      </c>
      <c r="M48" s="90"/>
      <c r="N48" s="89">
        <v>5.0119721764683067</v>
      </c>
    </row>
    <row r="49" spans="2:14" x14ac:dyDescent="0.25">
      <c r="B49" s="23">
        <f t="shared" si="0"/>
        <v>35</v>
      </c>
      <c r="C49" s="9" t="s">
        <v>25</v>
      </c>
      <c r="D49" s="89">
        <v>16.899999999999999</v>
      </c>
      <c r="E49" s="90"/>
      <c r="F49" s="89">
        <v>17.399999999999999</v>
      </c>
      <c r="G49" s="90"/>
      <c r="H49" s="89">
        <v>21.1</v>
      </c>
      <c r="I49" s="90"/>
      <c r="J49" s="89">
        <v>20.638988888023544</v>
      </c>
      <c r="K49" s="90"/>
      <c r="L49" s="89">
        <v>18.738801830866031</v>
      </c>
      <c r="M49" s="90"/>
      <c r="N49" s="89">
        <v>19.151550597642199</v>
      </c>
    </row>
    <row r="50" spans="2:14" x14ac:dyDescent="0.25">
      <c r="B50" s="23"/>
      <c r="C50" s="9"/>
      <c r="D50" s="89"/>
      <c r="E50" s="90"/>
      <c r="F50" s="89"/>
      <c r="G50" s="90"/>
      <c r="H50" s="89"/>
      <c r="I50" s="90"/>
      <c r="J50" s="89"/>
      <c r="K50" s="90"/>
      <c r="L50" s="89"/>
      <c r="M50" s="90"/>
      <c r="N50" s="89"/>
    </row>
    <row r="51" spans="2:14" x14ac:dyDescent="0.25">
      <c r="B51" s="23"/>
      <c r="C51" s="9"/>
      <c r="D51" s="89"/>
      <c r="E51" s="90"/>
      <c r="F51" s="89"/>
      <c r="G51" s="90"/>
      <c r="H51" s="89"/>
      <c r="I51" s="90"/>
      <c r="J51" s="89"/>
      <c r="K51" s="90"/>
      <c r="L51" s="89"/>
      <c r="M51" s="90"/>
      <c r="N51" s="89"/>
    </row>
    <row r="52" spans="2:14" x14ac:dyDescent="0.25">
      <c r="B52" s="23"/>
      <c r="C52" s="9"/>
      <c r="D52" s="89"/>
      <c r="E52" s="90"/>
      <c r="F52" s="89"/>
      <c r="G52" s="90"/>
      <c r="H52" s="89"/>
      <c r="I52" s="90"/>
      <c r="J52" s="89"/>
      <c r="K52" s="90"/>
      <c r="L52" s="89"/>
      <c r="M52" s="90"/>
      <c r="N52" s="89"/>
    </row>
    <row r="53" spans="2:14" x14ac:dyDescent="0.25">
      <c r="B53" s="23"/>
      <c r="C53" s="9"/>
      <c r="D53" s="89"/>
      <c r="E53" s="90"/>
      <c r="F53" s="89"/>
      <c r="G53" s="90"/>
      <c r="H53" s="89"/>
      <c r="I53" s="90"/>
      <c r="J53" s="89"/>
      <c r="K53" s="90"/>
      <c r="L53" s="89"/>
      <c r="M53" s="90"/>
      <c r="N53" s="89"/>
    </row>
    <row r="54" spans="2:14" x14ac:dyDescent="0.25">
      <c r="B54" s="23"/>
      <c r="C54" s="9"/>
      <c r="D54" s="89"/>
      <c r="E54" s="90"/>
      <c r="F54" s="89"/>
      <c r="G54" s="90"/>
      <c r="H54" s="89"/>
      <c r="I54" s="90"/>
      <c r="J54" s="89"/>
      <c r="K54" s="90"/>
      <c r="L54" s="89"/>
      <c r="M54" s="90"/>
      <c r="N54" s="89"/>
    </row>
    <row r="55" spans="2:14" x14ac:dyDescent="0.25">
      <c r="B55" s="23"/>
      <c r="C55" s="9"/>
      <c r="D55" s="89"/>
      <c r="E55" s="90"/>
      <c r="F55" s="89"/>
      <c r="G55" s="90"/>
      <c r="H55" s="89"/>
      <c r="I55" s="90"/>
      <c r="J55" s="89"/>
      <c r="K55" s="90"/>
      <c r="L55" s="89"/>
      <c r="M55" s="90"/>
      <c r="N55" s="89"/>
    </row>
    <row r="56" spans="2:14" x14ac:dyDescent="0.25">
      <c r="B56" s="23"/>
      <c r="C56" s="9"/>
      <c r="D56" s="89"/>
      <c r="E56" s="90"/>
      <c r="F56" s="89"/>
      <c r="G56" s="90"/>
      <c r="H56" s="89"/>
      <c r="I56" s="90"/>
      <c r="J56" s="89"/>
      <c r="K56" s="90"/>
      <c r="L56" s="89"/>
      <c r="M56" s="90"/>
      <c r="N56" s="89"/>
    </row>
    <row r="57" spans="2:14" x14ac:dyDescent="0.25">
      <c r="B57" s="23"/>
      <c r="C57" s="9"/>
      <c r="D57" s="89"/>
      <c r="E57" s="90"/>
      <c r="F57" s="89"/>
      <c r="G57" s="90"/>
      <c r="H57" s="89"/>
      <c r="I57" s="90"/>
      <c r="J57" s="89"/>
      <c r="K57" s="90"/>
      <c r="L57" s="89"/>
      <c r="M57" s="90"/>
      <c r="N57" s="89"/>
    </row>
    <row r="58" spans="2:14" x14ac:dyDescent="0.25">
      <c r="B58" s="23"/>
      <c r="C58" s="9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2:14" x14ac:dyDescent="0.25">
      <c r="B59" s="23"/>
      <c r="C59" s="9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2:14" ht="18" x14ac:dyDescent="0.25">
      <c r="B60" s="142">
        <v>1</v>
      </c>
      <c r="C60" s="24" t="s">
        <v>161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2:14" ht="18" x14ac:dyDescent="0.25">
      <c r="B61" s="142">
        <v>2</v>
      </c>
      <c r="C61" s="143" t="s">
        <v>162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4" ht="18" x14ac:dyDescent="0.25">
      <c r="B62" s="142">
        <v>3</v>
      </c>
      <c r="C62" s="24" t="s">
        <v>163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2:14" ht="18" x14ac:dyDescent="0.25">
      <c r="B63" s="142">
        <v>4</v>
      </c>
      <c r="C63" s="24" t="s">
        <v>164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2:14" ht="18" x14ac:dyDescent="0.25">
      <c r="B64" s="142">
        <v>5</v>
      </c>
      <c r="C64" s="24" t="s">
        <v>165</v>
      </c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2:15" ht="18" x14ac:dyDescent="0.25">
      <c r="B65" s="142">
        <v>6</v>
      </c>
      <c r="C65" s="24" t="s">
        <v>166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2:15" ht="20.25" customHeight="1" x14ac:dyDescent="0.25">
      <c r="B66" s="142"/>
      <c r="C66" s="24"/>
    </row>
    <row r="67" spans="2:15" ht="19.5" x14ac:dyDescent="0.3">
      <c r="B67" s="169" t="s">
        <v>4</v>
      </c>
      <c r="C67" s="169"/>
      <c r="D67" s="169"/>
      <c r="E67" s="169"/>
      <c r="F67" s="169"/>
      <c r="G67" s="169"/>
      <c r="H67" s="169"/>
      <c r="I67" s="144"/>
      <c r="J67" s="145"/>
      <c r="K67" s="144"/>
      <c r="L67" s="145"/>
      <c r="M67" s="144"/>
      <c r="N67" s="145" t="s">
        <v>9</v>
      </c>
      <c r="O67" s="16"/>
    </row>
    <row r="68" spans="2:15" ht="18.75" x14ac:dyDescent="0.3">
      <c r="C68" s="17"/>
      <c r="D68" s="3"/>
      <c r="E68" s="3"/>
      <c r="F68" s="3"/>
      <c r="G68" s="3"/>
      <c r="H68"/>
      <c r="I68"/>
      <c r="J68"/>
      <c r="K68"/>
      <c r="L68"/>
      <c r="M68"/>
      <c r="N68"/>
    </row>
    <row r="69" spans="2:15" x14ac:dyDescent="0.25">
      <c r="H69"/>
      <c r="I69"/>
      <c r="J69"/>
      <c r="K69"/>
      <c r="L69"/>
      <c r="M69"/>
      <c r="N69"/>
    </row>
    <row r="70" spans="2:15" x14ac:dyDescent="0.25">
      <c r="H70"/>
      <c r="I70"/>
      <c r="J70"/>
      <c r="K70"/>
      <c r="L70"/>
      <c r="M70"/>
      <c r="N70"/>
    </row>
    <row r="71" spans="2:15" x14ac:dyDescent="0.25">
      <c r="H71"/>
      <c r="I71"/>
      <c r="J71"/>
      <c r="K71"/>
      <c r="L71"/>
      <c r="M71"/>
      <c r="N71"/>
    </row>
    <row r="72" spans="2:15" x14ac:dyDescent="0.25">
      <c r="H72"/>
      <c r="I72"/>
      <c r="J72"/>
      <c r="K72"/>
      <c r="L72"/>
      <c r="M72"/>
      <c r="N72"/>
    </row>
  </sheetData>
  <mergeCells count="9">
    <mergeCell ref="B2:C2"/>
    <mergeCell ref="B67:H67"/>
    <mergeCell ref="J11:N11"/>
    <mergeCell ref="C4:N4"/>
    <mergeCell ref="C7:N7"/>
    <mergeCell ref="C8:N8"/>
    <mergeCell ref="C9:N9"/>
    <mergeCell ref="C6:N6"/>
    <mergeCell ref="F11:H11"/>
  </mergeCells>
  <printOptions horizontalCentered="1"/>
  <pageMargins left="0.5" right="0.5" top="0.5" bottom="0.5" header="0" footer="0"/>
  <pageSetup scale="69" orientation="portrait" r:id="rId1"/>
  <headerFooter>
    <oddHeader xml:space="preserve">&amp;R&amp;"Times New Roman,Bold"&amp;12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2"/>
  <sheetViews>
    <sheetView topLeftCell="A31" zoomScaleNormal="100" workbookViewId="0">
      <selection activeCell="A50" sqref="A50:XFD50"/>
    </sheetView>
  </sheetViews>
  <sheetFormatPr defaultRowHeight="15" x14ac:dyDescent="0.25"/>
  <cols>
    <col min="1" max="1" width="4.42578125" customWidth="1"/>
    <col min="2" max="2" width="4.140625" style="117" customWidth="1"/>
    <col min="3" max="3" width="29" customWidth="1"/>
    <col min="4" max="4" width="10.5703125" style="15" customWidth="1"/>
    <col min="5" max="5" width="3.42578125" style="15" customWidth="1"/>
    <col min="6" max="6" width="11.140625" style="15" customWidth="1"/>
    <col min="7" max="7" width="5.28515625" style="15" customWidth="1"/>
    <col min="8" max="8" width="9.85546875" style="15" customWidth="1"/>
    <col min="9" max="9" width="3.42578125" style="15" customWidth="1"/>
    <col min="10" max="10" width="9.85546875" style="15" customWidth="1"/>
    <col min="11" max="11" width="3.42578125" style="15" customWidth="1"/>
    <col min="12" max="12" width="9.85546875" style="15" customWidth="1"/>
    <col min="13" max="13" width="3.42578125" style="15" customWidth="1"/>
    <col min="14" max="14" width="9.85546875" style="15" customWidth="1"/>
    <col min="15" max="15" width="4" customWidth="1"/>
  </cols>
  <sheetData>
    <row r="1" spans="2:14" ht="21.75" customHeight="1" x14ac:dyDescent="0.25"/>
    <row r="2" spans="2:14" ht="17.45" customHeight="1" x14ac:dyDescent="0.3">
      <c r="B2" s="172" t="str">
        <f>'Page 1 of 9'!B2</f>
        <v>Financial Performance:  2019 to 2023E</v>
      </c>
      <c r="C2" s="172"/>
      <c r="D2" s="172"/>
      <c r="E2" s="172"/>
      <c r="F2" s="172"/>
      <c r="G2" s="113"/>
      <c r="H2" s="114"/>
      <c r="I2" s="113"/>
      <c r="J2" s="114"/>
      <c r="K2" s="113"/>
      <c r="L2" s="114"/>
      <c r="M2" s="113"/>
      <c r="N2" s="146" t="s">
        <v>232</v>
      </c>
    </row>
    <row r="3" spans="2:14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</row>
    <row r="4" spans="2:14" ht="18.75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</row>
    <row r="5" spans="2:14" ht="15.75" x14ac:dyDescent="0.25">
      <c r="B5" s="171" t="s">
        <v>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5.75" x14ac:dyDescent="0.25">
      <c r="B7" s="171" t="s">
        <v>5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4" ht="15.75" x14ac:dyDescent="0.25">
      <c r="B8" s="171" t="s">
        <v>155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4" ht="15.75" x14ac:dyDescent="0.25">
      <c r="B9" s="171" t="s">
        <v>26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4" ht="15" customHeight="1" x14ac:dyDescent="0.25">
      <c r="B10" s="171" t="s">
        <v>1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4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4" ht="15" customHeight="1" thickBot="1" x14ac:dyDescent="0.3">
      <c r="B12" s="23"/>
      <c r="C12" s="6"/>
      <c r="D12" s="167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4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4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4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25">
      <c r="B16" s="23">
        <v>1</v>
      </c>
      <c r="C16" s="9" t="s">
        <v>27</v>
      </c>
      <c r="D16" s="11">
        <v>456675</v>
      </c>
      <c r="E16" s="96"/>
      <c r="F16" s="11">
        <v>432588</v>
      </c>
      <c r="G16" s="96"/>
      <c r="H16" s="11">
        <v>447546</v>
      </c>
      <c r="I16" s="96"/>
      <c r="J16" s="11">
        <v>445330</v>
      </c>
      <c r="K16" s="96"/>
      <c r="L16" s="11">
        <v>465487</v>
      </c>
      <c r="M16" s="96"/>
      <c r="N16" s="11">
        <v>473541</v>
      </c>
    </row>
    <row r="17" spans="2:22" x14ac:dyDescent="0.25">
      <c r="B17" s="23">
        <f>B16+1</f>
        <v>2</v>
      </c>
      <c r="C17" s="9" t="s">
        <v>28</v>
      </c>
      <c r="D17" s="11">
        <v>43410</v>
      </c>
      <c r="E17" s="11"/>
      <c r="F17" s="11">
        <v>42891</v>
      </c>
      <c r="G17" s="11"/>
      <c r="H17" s="11">
        <v>43577</v>
      </c>
      <c r="I17" s="11"/>
      <c r="J17" s="11">
        <v>40922</v>
      </c>
      <c r="K17" s="11"/>
      <c r="L17" s="11">
        <v>36327</v>
      </c>
      <c r="M17" s="11"/>
      <c r="N17" s="11">
        <v>32073</v>
      </c>
    </row>
    <row r="18" spans="2:22" x14ac:dyDescent="0.25">
      <c r="B18" s="23">
        <f t="shared" ref="B18:B25" si="0">B17+1</f>
        <v>3</v>
      </c>
      <c r="C18" s="9" t="s">
        <v>221</v>
      </c>
      <c r="D18" s="20">
        <v>752</v>
      </c>
      <c r="E18" s="11"/>
      <c r="F18" s="20">
        <v>275</v>
      </c>
      <c r="G18" s="11"/>
      <c r="H18" s="20">
        <v>625</v>
      </c>
      <c r="I18" s="11"/>
      <c r="J18" s="20">
        <v>598</v>
      </c>
      <c r="K18" s="11"/>
      <c r="L18" s="20">
        <v>624</v>
      </c>
      <c r="M18" s="11"/>
      <c r="N18" s="20">
        <v>624</v>
      </c>
    </row>
    <row r="19" spans="2:22" x14ac:dyDescent="0.25">
      <c r="B19" s="23">
        <f t="shared" si="0"/>
        <v>4</v>
      </c>
      <c r="C19" s="9"/>
      <c r="D19" s="21">
        <f>SUM(D16:D18)</f>
        <v>500837</v>
      </c>
      <c r="E19" s="11"/>
      <c r="F19" s="21">
        <f>SUM(F16:F18)</f>
        <v>475754</v>
      </c>
      <c r="G19" s="11"/>
      <c r="H19" s="21">
        <f>SUM(H16:H18)</f>
        <v>491748</v>
      </c>
      <c r="I19" s="11"/>
      <c r="J19" s="21">
        <f>SUM(J16:J18)</f>
        <v>486850</v>
      </c>
      <c r="K19" s="11"/>
      <c r="L19" s="21">
        <f>SUM(L16:L18)</f>
        <v>502438</v>
      </c>
      <c r="M19" s="11"/>
      <c r="N19" s="21">
        <f>SUM(N16:N18)</f>
        <v>506238</v>
      </c>
    </row>
    <row r="20" spans="2:22" x14ac:dyDescent="0.25">
      <c r="B20" s="23">
        <f t="shared" si="0"/>
        <v>5</v>
      </c>
      <c r="C20" s="9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22" x14ac:dyDescent="0.25">
      <c r="B21" s="23">
        <f t="shared" si="0"/>
        <v>6</v>
      </c>
      <c r="C21" s="9" t="s">
        <v>29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2:22" x14ac:dyDescent="0.25">
      <c r="B22" s="23">
        <f t="shared" si="0"/>
        <v>7</v>
      </c>
      <c r="C22" s="9" t="s">
        <v>30</v>
      </c>
      <c r="D22" s="11">
        <v>552</v>
      </c>
      <c r="E22" s="11"/>
      <c r="F22" s="11">
        <v>550</v>
      </c>
      <c r="G22" s="11"/>
      <c r="H22" s="11">
        <v>347</v>
      </c>
      <c r="I22" s="11"/>
      <c r="J22" s="11">
        <v>0</v>
      </c>
      <c r="K22" s="11"/>
      <c r="L22" s="11">
        <v>0</v>
      </c>
      <c r="M22" s="11"/>
      <c r="N22" s="11">
        <v>0</v>
      </c>
    </row>
    <row r="23" spans="2:22" x14ac:dyDescent="0.25">
      <c r="B23" s="23">
        <f t="shared" si="0"/>
        <v>8</v>
      </c>
      <c r="C23" s="9" t="s">
        <v>31</v>
      </c>
      <c r="D23" s="20">
        <v>36947</v>
      </c>
      <c r="E23" s="11"/>
      <c r="F23" s="20">
        <v>27658</v>
      </c>
      <c r="G23" s="11"/>
      <c r="H23" s="20">
        <v>46071</v>
      </c>
      <c r="I23" s="11"/>
      <c r="J23" s="20">
        <v>21363</v>
      </c>
      <c r="K23" s="11"/>
      <c r="L23" s="20">
        <v>28897</v>
      </c>
      <c r="M23" s="11"/>
      <c r="N23" s="20">
        <v>29310</v>
      </c>
    </row>
    <row r="24" spans="2:22" x14ac:dyDescent="0.25">
      <c r="B24" s="23">
        <f t="shared" si="0"/>
        <v>9</v>
      </c>
      <c r="C24" s="9"/>
      <c r="D24" s="21">
        <f>SUM(D22:D23)</f>
        <v>37499</v>
      </c>
      <c r="E24" s="11"/>
      <c r="F24" s="21">
        <f>SUM(F22:F23)</f>
        <v>28208</v>
      </c>
      <c r="G24" s="11"/>
      <c r="H24" s="21">
        <f>SUM(H22:H23)</f>
        <v>46418</v>
      </c>
      <c r="I24" s="11"/>
      <c r="J24" s="21">
        <f>SUM(J22:J23)</f>
        <v>21363</v>
      </c>
      <c r="K24" s="11"/>
      <c r="L24" s="21">
        <f>SUM(L22:L23)</f>
        <v>28897</v>
      </c>
      <c r="M24" s="11"/>
      <c r="N24" s="21">
        <f>SUM(N22:N23)</f>
        <v>29310</v>
      </c>
    </row>
    <row r="25" spans="2:22" ht="15.75" thickBot="1" x14ac:dyDescent="0.3">
      <c r="B25" s="23">
        <f t="shared" si="0"/>
        <v>10</v>
      </c>
      <c r="C25" s="9" t="s">
        <v>32</v>
      </c>
      <c r="D25" s="33">
        <f>D19-D24</f>
        <v>463338</v>
      </c>
      <c r="E25" s="11"/>
      <c r="F25" s="33">
        <f>F19-F24</f>
        <v>447546</v>
      </c>
      <c r="G25" s="11"/>
      <c r="H25" s="33">
        <f>H19-H24</f>
        <v>445330</v>
      </c>
      <c r="I25" s="11"/>
      <c r="J25" s="33">
        <f>J19-J24</f>
        <v>465487</v>
      </c>
      <c r="K25" s="11"/>
      <c r="L25" s="33">
        <f>L19-L24</f>
        <v>473541</v>
      </c>
      <c r="M25" s="11"/>
      <c r="N25" s="33">
        <f>N19-N24</f>
        <v>476928</v>
      </c>
    </row>
    <row r="26" spans="2:22" s="31" customFormat="1" x14ac:dyDescent="0.25">
      <c r="B26" s="119"/>
      <c r="C26" s="3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U26" s="139"/>
      <c r="V26" s="139"/>
    </row>
    <row r="27" spans="2:22" s="31" customFormat="1" x14ac:dyDescent="0.25">
      <c r="B27" s="119"/>
      <c r="C27" s="3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2:22" s="31" customFormat="1" x14ac:dyDescent="0.25">
      <c r="B28" s="119"/>
      <c r="C28" s="3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22" s="31" customFormat="1" x14ac:dyDescent="0.25">
      <c r="B29" s="119"/>
      <c r="C29" s="3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2:22" s="31" customFormat="1" x14ac:dyDescent="0.25">
      <c r="B30" s="119"/>
      <c r="C30" s="30"/>
      <c r="D30" s="11"/>
      <c r="E30" s="11"/>
      <c r="F30" s="13"/>
      <c r="G30" s="11"/>
      <c r="H30" s="13"/>
      <c r="I30" s="11"/>
      <c r="J30" s="13"/>
      <c r="K30" s="11"/>
      <c r="L30" s="13"/>
      <c r="M30" s="11"/>
      <c r="N30" s="13"/>
    </row>
    <row r="31" spans="2:22" s="31" customFormat="1" x14ac:dyDescent="0.25">
      <c r="B31" s="119"/>
      <c r="C31" s="3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2:22" s="31" customFormat="1" x14ac:dyDescent="0.25">
      <c r="B32" s="119"/>
      <c r="C32" s="3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s="31" customFormat="1" x14ac:dyDescent="0.25">
      <c r="B33" s="119"/>
      <c r="C33" s="3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s="31" customFormat="1" x14ac:dyDescent="0.25">
      <c r="B34" s="119"/>
      <c r="C34" s="3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s="31" customFormat="1" x14ac:dyDescent="0.25">
      <c r="B35" s="119"/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s="31" customFormat="1" x14ac:dyDescent="0.25">
      <c r="B36" s="119"/>
      <c r="C36" s="3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s="31" customFormat="1" x14ac:dyDescent="0.25">
      <c r="B37" s="119"/>
      <c r="C37" s="30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2:14" s="31" customFormat="1" x14ac:dyDescent="0.25">
      <c r="B38" s="119"/>
      <c r="C38" s="30"/>
      <c r="D38" s="11"/>
      <c r="E38" s="11"/>
      <c r="F38" s="19"/>
      <c r="G38" s="11"/>
      <c r="H38" s="19"/>
      <c r="I38" s="11"/>
      <c r="J38" s="19"/>
      <c r="K38" s="11"/>
      <c r="L38" s="19"/>
      <c r="M38" s="11"/>
      <c r="N38" s="19"/>
    </row>
    <row r="39" spans="2:14" s="31" customFormat="1" x14ac:dyDescent="0.25">
      <c r="B39" s="119"/>
      <c r="C39" s="30"/>
      <c r="D39" s="14"/>
      <c r="E39" s="14"/>
      <c r="F39" s="11"/>
      <c r="G39" s="14"/>
      <c r="H39" s="11"/>
      <c r="I39" s="14"/>
      <c r="J39" s="11"/>
      <c r="K39" s="14"/>
      <c r="L39" s="11"/>
      <c r="M39" s="14"/>
      <c r="N39" s="11"/>
    </row>
    <row r="40" spans="2:14" s="31" customFormat="1" x14ac:dyDescent="0.25">
      <c r="B40" s="119"/>
      <c r="C40" s="3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2:14" s="31" customFormat="1" x14ac:dyDescent="0.25">
      <c r="B41" s="119"/>
      <c r="C41" s="30"/>
      <c r="D41" s="26"/>
      <c r="E41" s="26"/>
      <c r="F41" s="19"/>
      <c r="G41" s="26"/>
      <c r="H41" s="19"/>
      <c r="I41" s="26"/>
      <c r="J41" s="19"/>
      <c r="K41" s="26"/>
      <c r="L41" s="19"/>
      <c r="M41" s="26"/>
      <c r="N41" s="19"/>
    </row>
    <row r="42" spans="2:14" s="31" customFormat="1" x14ac:dyDescent="0.25">
      <c r="B42" s="119"/>
      <c r="C42" s="30"/>
      <c r="D42" s="26"/>
      <c r="E42" s="26"/>
      <c r="F42" s="19"/>
      <c r="G42" s="26"/>
      <c r="H42" s="19"/>
      <c r="I42" s="26"/>
      <c r="J42" s="19"/>
      <c r="K42" s="26"/>
      <c r="L42" s="19"/>
      <c r="M42" s="26"/>
      <c r="N42" s="19"/>
    </row>
    <row r="43" spans="2:14" s="31" customFormat="1" x14ac:dyDescent="0.25">
      <c r="B43" s="119"/>
      <c r="C43" s="3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2:14" s="31" customFormat="1" x14ac:dyDescent="0.25">
      <c r="B44" s="119"/>
      <c r="C44" s="30"/>
      <c r="D44" s="25"/>
      <c r="E44" s="25"/>
      <c r="F44" s="19"/>
      <c r="G44" s="25"/>
      <c r="H44" s="19"/>
      <c r="I44" s="25"/>
      <c r="J44" s="19"/>
      <c r="K44" s="25"/>
      <c r="L44" s="19"/>
      <c r="M44" s="25"/>
      <c r="N44" s="19"/>
    </row>
    <row r="45" spans="2:14" s="31" customFormat="1" x14ac:dyDescent="0.25">
      <c r="B45" s="119"/>
      <c r="C45" s="30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2:14" s="31" customFormat="1" x14ac:dyDescent="0.25">
      <c r="B46" s="119"/>
      <c r="C46" s="3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2:14" s="31" customFormat="1" x14ac:dyDescent="0.25">
      <c r="B47" s="119"/>
      <c r="C47" s="32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2:14" s="31" customFormat="1" x14ac:dyDescent="0.25">
      <c r="B48" s="119"/>
      <c r="C48" s="32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2:14" s="31" customFormat="1" x14ac:dyDescent="0.25">
      <c r="B49" s="119"/>
      <c r="C49" s="32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2:14" s="31" customFormat="1" x14ac:dyDescent="0.25">
      <c r="B50" s="119"/>
      <c r="C50" s="32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2:14" s="31" customFormat="1" x14ac:dyDescent="0.25">
      <c r="B51" s="119"/>
      <c r="C51" s="30"/>
      <c r="D51" s="25"/>
      <c r="E51" s="25"/>
      <c r="F51" s="29"/>
      <c r="G51" s="25"/>
      <c r="H51" s="29"/>
      <c r="I51" s="25"/>
      <c r="J51" s="29"/>
      <c r="K51" s="25"/>
      <c r="L51" s="29"/>
      <c r="M51" s="25"/>
      <c r="N51" s="29"/>
    </row>
    <row r="52" spans="2:14" s="31" customFormat="1" x14ac:dyDescent="0.25">
      <c r="B52" s="119"/>
      <c r="C52" s="30"/>
      <c r="D52" s="25"/>
      <c r="E52" s="25"/>
      <c r="F52" s="29"/>
      <c r="G52" s="25"/>
      <c r="H52" s="29"/>
      <c r="I52" s="25"/>
      <c r="J52" s="29"/>
      <c r="K52" s="25"/>
      <c r="L52" s="29"/>
      <c r="M52" s="25"/>
      <c r="N52" s="29"/>
    </row>
    <row r="53" spans="2:14" s="31" customFormat="1" x14ac:dyDescent="0.25">
      <c r="B53" s="119"/>
      <c r="C53" s="30"/>
      <c r="D53" s="25"/>
      <c r="E53" s="25"/>
      <c r="F53" s="29"/>
      <c r="G53" s="25"/>
      <c r="H53" s="29"/>
      <c r="I53" s="25"/>
      <c r="J53" s="29"/>
      <c r="K53" s="25"/>
      <c r="L53" s="29"/>
      <c r="M53" s="25"/>
      <c r="N53" s="29"/>
    </row>
    <row r="54" spans="2:14" x14ac:dyDescent="0.25">
      <c r="B54" s="23"/>
      <c r="C54" s="9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2:14" x14ac:dyDescent="0.25">
      <c r="B55" s="23"/>
      <c r="C55" s="9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2:14" x14ac:dyDescent="0.25">
      <c r="B56" s="23"/>
      <c r="C56" s="24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2:14" ht="18.75" customHeight="1" x14ac:dyDescent="0.25">
      <c r="B57" s="173" t="s">
        <v>4</v>
      </c>
      <c r="C57" s="173"/>
      <c r="D57" s="173"/>
      <c r="E57" s="173"/>
      <c r="F57" s="173"/>
      <c r="G57" s="173"/>
      <c r="H57" s="173"/>
      <c r="I57" s="173"/>
      <c r="J57" s="173"/>
      <c r="K57" s="115"/>
      <c r="L57" s="116"/>
      <c r="M57" s="115"/>
      <c r="N57" s="116" t="s">
        <v>33</v>
      </c>
    </row>
    <row r="58" spans="2:14" ht="18.75" x14ac:dyDescent="0.3">
      <c r="C58" s="17"/>
      <c r="D58" s="3"/>
      <c r="E58" s="3"/>
      <c r="F58" s="3"/>
      <c r="G58" s="3"/>
      <c r="H58"/>
      <c r="I58"/>
      <c r="J58"/>
      <c r="K58"/>
      <c r="L58"/>
      <c r="M58"/>
      <c r="N58"/>
    </row>
    <row r="59" spans="2:14" x14ac:dyDescent="0.25">
      <c r="H59"/>
      <c r="I59"/>
      <c r="J59"/>
      <c r="K59"/>
      <c r="L59"/>
      <c r="M59"/>
      <c r="N59"/>
    </row>
    <row r="60" spans="2:14" x14ac:dyDescent="0.25">
      <c r="H60"/>
      <c r="I60"/>
      <c r="J60"/>
      <c r="K60"/>
      <c r="L60"/>
      <c r="M60"/>
      <c r="N60"/>
    </row>
    <row r="61" spans="2:14" x14ac:dyDescent="0.25">
      <c r="H61"/>
      <c r="I61"/>
      <c r="J61"/>
      <c r="K61"/>
      <c r="L61"/>
      <c r="M61"/>
      <c r="N61"/>
    </row>
    <row r="62" spans="2:14" x14ac:dyDescent="0.25">
      <c r="H62"/>
      <c r="I62"/>
      <c r="J62"/>
      <c r="K62"/>
      <c r="L62"/>
      <c r="M62"/>
      <c r="N62"/>
    </row>
  </sheetData>
  <mergeCells count="9">
    <mergeCell ref="B2:F2"/>
    <mergeCell ref="B57:J57"/>
    <mergeCell ref="B5:N5"/>
    <mergeCell ref="B7:N7"/>
    <mergeCell ref="B8:N8"/>
    <mergeCell ref="B9:N9"/>
    <mergeCell ref="B10:N10"/>
    <mergeCell ref="J12:N12"/>
    <mergeCell ref="F12:H12"/>
  </mergeCells>
  <printOptions horizontalCentered="1"/>
  <pageMargins left="0.5" right="0.5" top="0.5" bottom="0.5" header="0" footer="0"/>
  <pageSetup scale="84" orientation="portrait" r:id="rId1"/>
  <headerFooter>
    <oddHeader xml:space="preserve">&amp;R&amp;"Times New Roman,Bold"&amp;12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4"/>
  <sheetViews>
    <sheetView zoomScale="85" zoomScaleNormal="85" workbookViewId="0">
      <selection activeCell="A63" sqref="A63:XFD64"/>
    </sheetView>
  </sheetViews>
  <sheetFormatPr defaultRowHeight="15" x14ac:dyDescent="0.25"/>
  <cols>
    <col min="1" max="1" width="5.140625" customWidth="1"/>
    <col min="2" max="2" width="4.140625" style="117" customWidth="1"/>
    <col min="3" max="3" width="43.7109375" customWidth="1"/>
    <col min="4" max="4" width="12.42578125" style="15" customWidth="1"/>
    <col min="5" max="5" width="3.42578125" style="15" customWidth="1"/>
    <col min="6" max="6" width="10.85546875" style="15" customWidth="1"/>
    <col min="7" max="7" width="3.42578125" style="15" customWidth="1"/>
    <col min="8" max="8" width="11" style="15" customWidth="1"/>
    <col min="9" max="9" width="3.42578125" style="15" customWidth="1"/>
    <col min="10" max="10" width="11" style="15" customWidth="1"/>
    <col min="11" max="11" width="3.42578125" style="15" customWidth="1"/>
    <col min="12" max="12" width="11.140625" style="15" customWidth="1"/>
    <col min="13" max="13" width="3.42578125" style="15" customWidth="1"/>
    <col min="14" max="14" width="10.85546875" style="15" customWidth="1"/>
    <col min="15" max="15" width="4.28515625" customWidth="1"/>
  </cols>
  <sheetData>
    <row r="1" spans="2:15" ht="27" customHeight="1" x14ac:dyDescent="0.25"/>
    <row r="2" spans="2:15" ht="17.45" customHeight="1" x14ac:dyDescent="0.3">
      <c r="B2" s="151" t="str">
        <f>'Page 2 of 9'!B2</f>
        <v>Financial Performance:  2019 to 2023E</v>
      </c>
      <c r="C2" s="151"/>
      <c r="D2" s="147"/>
      <c r="E2" s="147"/>
      <c r="F2" s="146"/>
      <c r="G2" s="147"/>
      <c r="H2" s="146"/>
      <c r="I2" s="147"/>
      <c r="J2" s="146"/>
      <c r="K2" s="147"/>
      <c r="L2" s="146"/>
      <c r="M2" s="147"/>
      <c r="N2" s="146" t="s">
        <v>232</v>
      </c>
      <c r="O2" s="1"/>
    </row>
    <row r="3" spans="2:15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  <c r="O3" s="1"/>
    </row>
    <row r="4" spans="2:15" ht="10.5" customHeight="1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  <c r="O4" s="4"/>
    </row>
    <row r="5" spans="2:15" ht="15.75" x14ac:dyDescent="0.25">
      <c r="B5" s="171" t="s">
        <v>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5" ht="15.75" x14ac:dyDescent="0.25">
      <c r="B7" s="171" t="s">
        <v>5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5" ht="15.75" x14ac:dyDescent="0.25">
      <c r="B8" s="171" t="s">
        <v>155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5" ht="15.75" x14ac:dyDescent="0.25">
      <c r="B9" s="171" t="s">
        <v>34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5" ht="15" customHeight="1" x14ac:dyDescent="0.25">
      <c r="B10" s="171" t="s">
        <v>1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5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5" ht="15" customHeight="1" thickBot="1" x14ac:dyDescent="0.3">
      <c r="B12" s="23"/>
      <c r="C12" s="6"/>
      <c r="D12" s="166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5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5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5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5" x14ac:dyDescent="0.25">
      <c r="B16" s="23">
        <v>1</v>
      </c>
      <c r="C16" s="12" t="s">
        <v>36</v>
      </c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</row>
    <row r="17" spans="2:14" x14ac:dyDescent="0.25">
      <c r="B17" s="23">
        <f>B16+1</f>
        <v>2</v>
      </c>
      <c r="C17" s="12" t="s">
        <v>37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2:14" x14ac:dyDescent="0.25">
      <c r="B18" s="23">
        <f t="shared" ref="B18:B61" si="0">B17+1</f>
        <v>3</v>
      </c>
      <c r="C18" s="9" t="s">
        <v>38</v>
      </c>
      <c r="D18" s="11">
        <v>85763</v>
      </c>
      <c r="E18" s="11"/>
      <c r="F18" s="11">
        <v>83552</v>
      </c>
      <c r="G18" s="11"/>
      <c r="H18" s="11">
        <v>65681</v>
      </c>
      <c r="I18" s="11"/>
      <c r="J18" s="11">
        <v>95069</v>
      </c>
      <c r="K18" s="11"/>
      <c r="L18" s="11">
        <v>85681</v>
      </c>
      <c r="M18" s="11"/>
      <c r="N18" s="11">
        <v>79999</v>
      </c>
    </row>
    <row r="19" spans="2:14" x14ac:dyDescent="0.25">
      <c r="B19" s="23">
        <f t="shared" si="0"/>
        <v>4</v>
      </c>
      <c r="C19" s="9" t="s">
        <v>39</v>
      </c>
      <c r="D19" s="11">
        <v>0</v>
      </c>
      <c r="E19" s="11"/>
      <c r="F19" s="11">
        <v>2038</v>
      </c>
      <c r="G19" s="11"/>
      <c r="H19" s="11">
        <v>0</v>
      </c>
      <c r="I19" s="11"/>
      <c r="J19" s="11">
        <v>0</v>
      </c>
      <c r="K19" s="11"/>
      <c r="L19" s="11">
        <v>0</v>
      </c>
      <c r="M19" s="11"/>
      <c r="N19" s="11">
        <v>0</v>
      </c>
    </row>
    <row r="20" spans="2:14" x14ac:dyDescent="0.25">
      <c r="B20" s="23">
        <f t="shared" si="0"/>
        <v>5</v>
      </c>
      <c r="C20" s="9" t="s">
        <v>40</v>
      </c>
      <c r="D20" s="11">
        <v>1556</v>
      </c>
      <c r="E20" s="11"/>
      <c r="F20" s="11">
        <v>1479</v>
      </c>
      <c r="G20" s="11"/>
      <c r="H20" s="11">
        <v>1705</v>
      </c>
      <c r="I20" s="11"/>
      <c r="J20" s="11">
        <v>1745</v>
      </c>
      <c r="K20" s="11"/>
      <c r="L20" s="11">
        <v>1775</v>
      </c>
      <c r="M20" s="11"/>
      <c r="N20" s="11">
        <v>1805</v>
      </c>
    </row>
    <row r="21" spans="2:14" x14ac:dyDescent="0.25">
      <c r="B21" s="23">
        <f t="shared" si="0"/>
        <v>6</v>
      </c>
      <c r="C21" s="9" t="s">
        <v>41</v>
      </c>
      <c r="D21" s="11">
        <v>2148</v>
      </c>
      <c r="E21" s="11"/>
      <c r="F21" s="11">
        <v>2190</v>
      </c>
      <c r="G21" s="11"/>
      <c r="H21" s="11">
        <v>2522</v>
      </c>
      <c r="I21" s="11"/>
      <c r="J21" s="11">
        <v>2580</v>
      </c>
      <c r="K21" s="11"/>
      <c r="L21" s="11">
        <v>2625</v>
      </c>
      <c r="M21" s="11"/>
      <c r="N21" s="11">
        <v>2669</v>
      </c>
    </row>
    <row r="22" spans="2:14" x14ac:dyDescent="0.25">
      <c r="B22" s="23">
        <f t="shared" si="0"/>
        <v>7</v>
      </c>
      <c r="C22" s="9" t="s">
        <v>42</v>
      </c>
      <c r="D22" s="11">
        <v>13390</v>
      </c>
      <c r="E22" s="11"/>
      <c r="F22" s="11">
        <v>16771</v>
      </c>
      <c r="G22" s="11"/>
      <c r="H22" s="11">
        <v>14560</v>
      </c>
      <c r="I22" s="11"/>
      <c r="J22" s="11">
        <v>-13375</v>
      </c>
      <c r="K22" s="11"/>
      <c r="L22" s="11">
        <v>-18943</v>
      </c>
      <c r="M22" s="11"/>
      <c r="N22" s="11">
        <v>-19449</v>
      </c>
    </row>
    <row r="23" spans="2:14" x14ac:dyDescent="0.25">
      <c r="B23" s="23">
        <v>8</v>
      </c>
      <c r="C23" s="9" t="s">
        <v>229</v>
      </c>
      <c r="D23" s="11">
        <v>0</v>
      </c>
      <c r="E23" s="11"/>
      <c r="F23" s="11">
        <v>0</v>
      </c>
      <c r="G23" s="11"/>
      <c r="H23" s="11">
        <v>8000</v>
      </c>
      <c r="I23" s="11"/>
      <c r="J23" s="11">
        <v>0</v>
      </c>
      <c r="K23" s="11"/>
      <c r="L23" s="11">
        <v>0</v>
      </c>
      <c r="M23" s="11"/>
      <c r="N23" s="11">
        <v>0</v>
      </c>
    </row>
    <row r="24" spans="2:14" x14ac:dyDescent="0.25">
      <c r="B24" s="23">
        <v>9</v>
      </c>
      <c r="C24" s="9"/>
      <c r="D24" s="21">
        <f>SUM(D18:D23)</f>
        <v>102857</v>
      </c>
      <c r="E24" s="11"/>
      <c r="F24" s="21">
        <f>SUM(F18:F23)</f>
        <v>106030</v>
      </c>
      <c r="G24" s="11"/>
      <c r="H24" s="21">
        <f>SUM(H18:H23)</f>
        <v>92468</v>
      </c>
      <c r="I24" s="11"/>
      <c r="J24" s="21">
        <f>SUM(J18:J23)</f>
        <v>86019</v>
      </c>
      <c r="K24" s="11"/>
      <c r="L24" s="21">
        <f>SUM(L18:L23)</f>
        <v>71138</v>
      </c>
      <c r="M24" s="11"/>
      <c r="N24" s="21">
        <f>SUM(N18:N23)</f>
        <v>65024</v>
      </c>
    </row>
    <row r="25" spans="2:14" x14ac:dyDescent="0.25">
      <c r="B25" s="23">
        <v>10</v>
      </c>
    </row>
    <row r="26" spans="2:14" x14ac:dyDescent="0.25">
      <c r="B26" s="23">
        <v>11</v>
      </c>
      <c r="C26" s="12" t="s">
        <v>43</v>
      </c>
      <c r="D26" s="11">
        <v>1232007</v>
      </c>
      <c r="E26" s="11"/>
      <c r="F26" s="11">
        <v>1204308</v>
      </c>
      <c r="G26" s="11"/>
      <c r="H26" s="11">
        <v>1237470</v>
      </c>
      <c r="I26" s="11"/>
      <c r="J26" s="11">
        <v>1289977</v>
      </c>
      <c r="K26" s="11"/>
      <c r="L26" s="11">
        <v>1326460</v>
      </c>
      <c r="M26" s="11"/>
      <c r="N26" s="11">
        <v>1381735</v>
      </c>
    </row>
    <row r="27" spans="2:14" x14ac:dyDescent="0.25">
      <c r="B27" s="23">
        <f t="shared" si="0"/>
        <v>12</v>
      </c>
      <c r="C27" s="12" t="s">
        <v>44</v>
      </c>
      <c r="D27" s="11">
        <v>28184</v>
      </c>
      <c r="E27" s="11"/>
      <c r="F27" s="11">
        <v>28131</v>
      </c>
      <c r="G27" s="11"/>
      <c r="H27" s="11">
        <v>30592</v>
      </c>
      <c r="I27" s="11"/>
      <c r="J27" s="11">
        <v>40890</v>
      </c>
      <c r="K27" s="11"/>
      <c r="L27" s="11">
        <v>57193</v>
      </c>
      <c r="M27" s="11"/>
      <c r="N27" s="11">
        <v>61893</v>
      </c>
    </row>
    <row r="28" spans="2:14" x14ac:dyDescent="0.25">
      <c r="B28" s="23">
        <f t="shared" si="0"/>
        <v>13</v>
      </c>
      <c r="C28" s="12" t="s">
        <v>45</v>
      </c>
      <c r="D28" s="11">
        <v>307779</v>
      </c>
      <c r="E28" s="11"/>
      <c r="F28" s="11">
        <v>347137</v>
      </c>
      <c r="G28" s="11"/>
      <c r="H28" s="11">
        <v>331302</v>
      </c>
      <c r="I28" s="11"/>
      <c r="J28" s="11">
        <v>311384</v>
      </c>
      <c r="K28" s="11"/>
      <c r="L28" s="11">
        <v>305142</v>
      </c>
      <c r="M28" s="11"/>
      <c r="N28" s="11">
        <v>300958</v>
      </c>
    </row>
    <row r="29" spans="2:14" x14ac:dyDescent="0.25">
      <c r="B29" s="23">
        <f t="shared" si="0"/>
        <v>14</v>
      </c>
      <c r="C29" s="12" t="s">
        <v>46</v>
      </c>
      <c r="D29" s="11">
        <v>33640</v>
      </c>
      <c r="E29" s="11"/>
      <c r="F29" s="11">
        <v>15193</v>
      </c>
      <c r="G29" s="11"/>
      <c r="H29" s="11">
        <v>25705</v>
      </c>
      <c r="I29" s="11"/>
      <c r="J29" s="11">
        <v>33838</v>
      </c>
      <c r="K29" s="11"/>
      <c r="L29" s="11">
        <v>42344</v>
      </c>
      <c r="M29" s="11"/>
      <c r="N29" s="11">
        <v>51258</v>
      </c>
    </row>
    <row r="30" spans="2:14" x14ac:dyDescent="0.25">
      <c r="B30" s="23">
        <f t="shared" si="0"/>
        <v>15</v>
      </c>
      <c r="C30" s="12" t="s">
        <v>47</v>
      </c>
      <c r="D30" s="11">
        <v>1614</v>
      </c>
      <c r="E30" s="11"/>
      <c r="F30" s="11">
        <v>2608</v>
      </c>
      <c r="G30" s="11"/>
      <c r="H30" s="11">
        <v>2169</v>
      </c>
      <c r="I30" s="11"/>
      <c r="J30" s="11">
        <v>2183</v>
      </c>
      <c r="K30" s="11"/>
      <c r="L30" s="11">
        <v>2201</v>
      </c>
      <c r="M30" s="11"/>
      <c r="N30" s="11">
        <v>2225</v>
      </c>
    </row>
    <row r="31" spans="2:14" x14ac:dyDescent="0.25">
      <c r="B31" s="23">
        <f t="shared" si="0"/>
        <v>16</v>
      </c>
      <c r="C31" s="9"/>
      <c r="D31" s="21">
        <f>SUM(D24:D30)</f>
        <v>1706081</v>
      </c>
      <c r="E31" s="11"/>
      <c r="F31" s="21">
        <f>SUM(F24:F30)</f>
        <v>1703407</v>
      </c>
      <c r="G31" s="11"/>
      <c r="H31" s="21">
        <f>SUM(H24:H30)</f>
        <v>1719706</v>
      </c>
      <c r="I31" s="11"/>
      <c r="J31" s="21">
        <f>SUM(J24:J30)</f>
        <v>1764291</v>
      </c>
      <c r="K31" s="11"/>
      <c r="L31" s="21">
        <f>SUM(L24:L30)</f>
        <v>1804478</v>
      </c>
      <c r="M31" s="11"/>
      <c r="N31" s="21">
        <f>SUM(N24:N30)</f>
        <v>1863093</v>
      </c>
    </row>
    <row r="32" spans="2:14" x14ac:dyDescent="0.25">
      <c r="B32" s="23">
        <f t="shared" si="0"/>
        <v>17</v>
      </c>
      <c r="C32" s="9"/>
      <c r="D32" s="13"/>
      <c r="E32" s="11"/>
      <c r="F32" s="13"/>
      <c r="G32" s="11"/>
      <c r="H32" s="13"/>
      <c r="I32" s="11"/>
      <c r="J32" s="13"/>
      <c r="K32" s="11"/>
      <c r="L32" s="13"/>
      <c r="M32" s="11"/>
      <c r="N32" s="13"/>
    </row>
    <row r="33" spans="2:14" x14ac:dyDescent="0.25">
      <c r="B33" s="23">
        <f t="shared" si="0"/>
        <v>18</v>
      </c>
      <c r="C33" s="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x14ac:dyDescent="0.25">
      <c r="B34" s="23">
        <f t="shared" si="0"/>
        <v>19</v>
      </c>
      <c r="C34" s="12" t="s">
        <v>48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x14ac:dyDescent="0.25">
      <c r="B35" s="23">
        <f t="shared" si="0"/>
        <v>20</v>
      </c>
      <c r="C35" s="12" t="s">
        <v>49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x14ac:dyDescent="0.25">
      <c r="B36" s="23">
        <f t="shared" si="0"/>
        <v>21</v>
      </c>
      <c r="C36" s="9" t="s">
        <v>50</v>
      </c>
      <c r="D36" s="11">
        <v>0</v>
      </c>
      <c r="E36" s="11"/>
      <c r="F36" s="11">
        <v>1412</v>
      </c>
      <c r="G36" s="11"/>
      <c r="H36" s="11">
        <v>6728</v>
      </c>
      <c r="I36" s="11"/>
      <c r="J36" s="11">
        <v>0</v>
      </c>
      <c r="K36" s="11"/>
      <c r="L36" s="11">
        <v>0</v>
      </c>
      <c r="M36" s="11"/>
      <c r="N36" s="11">
        <v>0</v>
      </c>
    </row>
    <row r="37" spans="2:14" x14ac:dyDescent="0.25">
      <c r="B37" s="23">
        <f t="shared" si="0"/>
        <v>22</v>
      </c>
      <c r="C37" s="9" t="s">
        <v>51</v>
      </c>
      <c r="D37" s="11">
        <v>81384</v>
      </c>
      <c r="E37" s="110"/>
      <c r="F37" s="11">
        <v>90337</v>
      </c>
      <c r="G37" s="11"/>
      <c r="H37" s="11">
        <v>74110</v>
      </c>
      <c r="I37" s="11"/>
      <c r="J37" s="11">
        <v>81597</v>
      </c>
      <c r="K37" s="11"/>
      <c r="L37" s="11">
        <v>85886</v>
      </c>
      <c r="M37" s="11"/>
      <c r="N37" s="11">
        <v>92024</v>
      </c>
    </row>
    <row r="38" spans="2:14" x14ac:dyDescent="0.25">
      <c r="B38" s="23">
        <f t="shared" si="0"/>
        <v>23</v>
      </c>
      <c r="C38" s="9" t="s">
        <v>52</v>
      </c>
      <c r="D38" s="11">
        <v>6606</v>
      </c>
      <c r="E38" s="11"/>
      <c r="F38" s="11">
        <v>6628</v>
      </c>
      <c r="G38" s="11"/>
      <c r="H38" s="11">
        <v>6596</v>
      </c>
      <c r="I38" s="11"/>
      <c r="J38" s="11">
        <v>6420</v>
      </c>
      <c r="K38" s="11"/>
      <c r="L38" s="11">
        <v>7153</v>
      </c>
      <c r="M38" s="11"/>
      <c r="N38" s="11">
        <v>7070</v>
      </c>
    </row>
    <row r="39" spans="2:14" x14ac:dyDescent="0.25">
      <c r="B39" s="23">
        <f t="shared" si="0"/>
        <v>24</v>
      </c>
      <c r="C39" s="9" t="s">
        <v>53</v>
      </c>
      <c r="D39" s="19">
        <v>0</v>
      </c>
      <c r="E39" s="11"/>
      <c r="F39" s="19">
        <v>0</v>
      </c>
      <c r="G39" s="11"/>
      <c r="H39" s="19">
        <v>1842</v>
      </c>
      <c r="I39" s="11"/>
      <c r="J39" s="19">
        <v>0</v>
      </c>
      <c r="K39" s="11"/>
      <c r="L39" s="19">
        <v>0</v>
      </c>
      <c r="M39" s="11"/>
      <c r="N39" s="19">
        <v>0</v>
      </c>
    </row>
    <row r="40" spans="2:14" x14ac:dyDescent="0.25">
      <c r="B40" s="23">
        <f t="shared" si="0"/>
        <v>25</v>
      </c>
      <c r="C40" s="9" t="s">
        <v>54</v>
      </c>
      <c r="D40" s="19">
        <v>218</v>
      </c>
      <c r="E40" s="11"/>
      <c r="F40" s="19">
        <v>221</v>
      </c>
      <c r="G40" s="11"/>
      <c r="H40" s="19">
        <v>438</v>
      </c>
      <c r="I40" s="11"/>
      <c r="J40" s="19">
        <v>245</v>
      </c>
      <c r="K40" s="11"/>
      <c r="L40" s="19">
        <v>227</v>
      </c>
      <c r="M40" s="11"/>
      <c r="N40" s="19">
        <v>221</v>
      </c>
    </row>
    <row r="41" spans="2:14" x14ac:dyDescent="0.25">
      <c r="B41" s="23">
        <f t="shared" si="0"/>
        <v>26</v>
      </c>
      <c r="C41" s="9" t="s">
        <v>55</v>
      </c>
      <c r="D41" s="11">
        <v>4165</v>
      </c>
      <c r="E41" s="14"/>
      <c r="F41" s="11">
        <v>3710</v>
      </c>
      <c r="G41" s="14"/>
      <c r="H41" s="11">
        <v>3782</v>
      </c>
      <c r="I41" s="14"/>
      <c r="J41" s="11">
        <v>3647</v>
      </c>
      <c r="K41" s="14"/>
      <c r="L41" s="11">
        <v>3922</v>
      </c>
      <c r="M41" s="14"/>
      <c r="N41" s="11">
        <v>4174</v>
      </c>
    </row>
    <row r="42" spans="2:14" x14ac:dyDescent="0.25">
      <c r="B42" s="23">
        <f t="shared" si="0"/>
        <v>27</v>
      </c>
      <c r="C42" s="9" t="s">
        <v>56</v>
      </c>
      <c r="D42" s="11">
        <v>0</v>
      </c>
      <c r="E42" s="25"/>
      <c r="F42" s="11">
        <v>10773</v>
      </c>
      <c r="G42" s="25"/>
      <c r="H42" s="11">
        <v>8769</v>
      </c>
      <c r="I42" s="25"/>
      <c r="J42" s="11">
        <v>1512</v>
      </c>
      <c r="K42" s="25"/>
      <c r="L42" s="11">
        <v>-724</v>
      </c>
      <c r="M42" s="25"/>
      <c r="N42" s="11">
        <v>-832</v>
      </c>
    </row>
    <row r="43" spans="2:14" x14ac:dyDescent="0.25">
      <c r="B43" s="23">
        <f t="shared" si="0"/>
        <v>28</v>
      </c>
      <c r="C43" s="9" t="s">
        <v>57</v>
      </c>
      <c r="D43" s="19">
        <v>85582</v>
      </c>
      <c r="E43" s="26"/>
      <c r="F43" s="19">
        <v>36200</v>
      </c>
      <c r="G43" s="26"/>
      <c r="H43" s="19">
        <v>7200</v>
      </c>
      <c r="I43" s="26"/>
      <c r="J43" s="19">
        <v>35200</v>
      </c>
      <c r="K43" s="26"/>
      <c r="L43" s="19">
        <v>7550</v>
      </c>
      <c r="M43" s="26"/>
      <c r="N43" s="19">
        <v>7550</v>
      </c>
    </row>
    <row r="44" spans="2:14" x14ac:dyDescent="0.25">
      <c r="B44" s="23">
        <f t="shared" si="0"/>
        <v>29</v>
      </c>
      <c r="C44" s="9" t="s">
        <v>129</v>
      </c>
      <c r="D44" s="19">
        <v>0</v>
      </c>
      <c r="E44" s="26"/>
      <c r="F44" s="19">
        <v>50500</v>
      </c>
      <c r="G44" s="26"/>
      <c r="H44" s="19">
        <v>0</v>
      </c>
      <c r="I44" s="26"/>
      <c r="J44" s="19">
        <v>0</v>
      </c>
      <c r="K44" s="26"/>
      <c r="L44" s="19">
        <v>0</v>
      </c>
      <c r="M44" s="26"/>
      <c r="N44" s="19">
        <v>0</v>
      </c>
    </row>
    <row r="45" spans="2:14" x14ac:dyDescent="0.25">
      <c r="B45" s="23">
        <f t="shared" si="0"/>
        <v>30</v>
      </c>
      <c r="C45" s="9"/>
      <c r="D45" s="21">
        <f>SUM(D36:D44)</f>
        <v>177955</v>
      </c>
      <c r="E45" s="26"/>
      <c r="F45" s="21">
        <f>SUM(F36:F44)</f>
        <v>199781</v>
      </c>
      <c r="G45" s="26"/>
      <c r="H45" s="21">
        <f>SUM(H36:H44)</f>
        <v>109465</v>
      </c>
      <c r="I45" s="26"/>
      <c r="J45" s="21">
        <f>SUM(J36:J44)</f>
        <v>128621</v>
      </c>
      <c r="K45" s="26"/>
      <c r="L45" s="21">
        <f>SUM(L36:L44)</f>
        <v>104014</v>
      </c>
      <c r="M45" s="26"/>
      <c r="N45" s="21">
        <f>SUM(N36:N44)</f>
        <v>110207</v>
      </c>
    </row>
    <row r="46" spans="2:14" x14ac:dyDescent="0.25">
      <c r="B46" s="23">
        <f t="shared" si="0"/>
        <v>31</v>
      </c>
      <c r="C46" s="9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2:14" x14ac:dyDescent="0.25">
      <c r="B47" s="23">
        <f t="shared" si="0"/>
        <v>32</v>
      </c>
      <c r="C47" s="12" t="s">
        <v>58</v>
      </c>
      <c r="D47" s="11">
        <v>176969</v>
      </c>
      <c r="E47" s="25"/>
      <c r="F47" s="11">
        <v>175826</v>
      </c>
      <c r="G47" s="25"/>
      <c r="H47" s="11">
        <v>197944</v>
      </c>
      <c r="I47" s="25"/>
      <c r="J47" s="11">
        <v>190113</v>
      </c>
      <c r="K47" s="25"/>
      <c r="L47" s="11">
        <v>199987</v>
      </c>
      <c r="M47" s="25"/>
      <c r="N47" s="11">
        <v>213169</v>
      </c>
    </row>
    <row r="48" spans="2:14" x14ac:dyDescent="0.25">
      <c r="B48" s="23">
        <f t="shared" si="0"/>
        <v>33</v>
      </c>
      <c r="C48" s="12" t="s">
        <v>46</v>
      </c>
      <c r="D48" s="11">
        <v>0</v>
      </c>
      <c r="E48" s="25"/>
      <c r="F48" s="11">
        <v>5407</v>
      </c>
      <c r="G48" s="25"/>
      <c r="H48" s="11">
        <v>5180</v>
      </c>
      <c r="I48" s="25"/>
      <c r="J48" s="11">
        <v>5278</v>
      </c>
      <c r="K48" s="25"/>
      <c r="L48" s="11">
        <v>5402</v>
      </c>
      <c r="M48" s="25"/>
      <c r="N48" s="11">
        <v>5544</v>
      </c>
    </row>
    <row r="49" spans="2:14" x14ac:dyDescent="0.25">
      <c r="B49" s="23">
        <f t="shared" si="0"/>
        <v>34</v>
      </c>
      <c r="C49" s="12" t="s">
        <v>59</v>
      </c>
      <c r="D49" s="11">
        <v>81892</v>
      </c>
      <c r="E49" s="25"/>
      <c r="F49" s="11">
        <v>88316</v>
      </c>
      <c r="G49" s="25"/>
      <c r="H49" s="11">
        <v>90676</v>
      </c>
      <c r="I49" s="25"/>
      <c r="J49" s="11">
        <v>92641</v>
      </c>
      <c r="K49" s="25"/>
      <c r="L49" s="11">
        <v>94508</v>
      </c>
      <c r="M49" s="25"/>
      <c r="N49" s="11">
        <v>96307</v>
      </c>
    </row>
    <row r="50" spans="2:14" x14ac:dyDescent="0.25">
      <c r="B50" s="23">
        <f t="shared" si="0"/>
        <v>35</v>
      </c>
      <c r="C50" s="12" t="s">
        <v>60</v>
      </c>
      <c r="D50" s="11">
        <v>1066</v>
      </c>
      <c r="E50" s="25"/>
      <c r="F50" s="11">
        <v>1420</v>
      </c>
      <c r="G50" s="25"/>
      <c r="H50" s="11">
        <v>1212</v>
      </c>
      <c r="I50" s="25"/>
      <c r="J50" s="11">
        <v>1212</v>
      </c>
      <c r="K50" s="25"/>
      <c r="L50" s="11">
        <v>1212</v>
      </c>
      <c r="M50" s="25"/>
      <c r="N50" s="11">
        <v>1212</v>
      </c>
    </row>
    <row r="51" spans="2:14" x14ac:dyDescent="0.25">
      <c r="B51" s="23">
        <f t="shared" si="0"/>
        <v>36</v>
      </c>
      <c r="C51" s="12" t="s">
        <v>213</v>
      </c>
      <c r="D51" s="11">
        <v>155795</v>
      </c>
      <c r="E51" s="25"/>
      <c r="F51" s="11">
        <v>173249</v>
      </c>
      <c r="G51" s="25"/>
      <c r="H51" s="11">
        <v>175356</v>
      </c>
      <c r="I51" s="25"/>
      <c r="J51" s="11">
        <v>175939</v>
      </c>
      <c r="K51" s="25"/>
      <c r="L51" s="11">
        <v>176163</v>
      </c>
      <c r="M51" s="25"/>
      <c r="N51" s="11">
        <v>184812</v>
      </c>
    </row>
    <row r="52" spans="2:14" x14ac:dyDescent="0.25">
      <c r="B52" s="23">
        <f t="shared" si="0"/>
        <v>37</v>
      </c>
      <c r="C52" s="12" t="s">
        <v>61</v>
      </c>
      <c r="D52" s="11">
        <v>569828</v>
      </c>
      <c r="E52" s="25"/>
      <c r="F52" s="11">
        <v>532692</v>
      </c>
      <c r="G52" s="25"/>
      <c r="H52" s="11">
        <v>624222</v>
      </c>
      <c r="I52" s="25"/>
      <c r="J52" s="11">
        <v>634679</v>
      </c>
      <c r="K52" s="25"/>
      <c r="L52" s="11">
        <v>679330</v>
      </c>
      <c r="M52" s="25"/>
      <c r="N52" s="11">
        <v>704593</v>
      </c>
    </row>
    <row r="53" spans="2:14" x14ac:dyDescent="0.25">
      <c r="B53" s="23">
        <f t="shared" si="0"/>
        <v>38</v>
      </c>
      <c r="C53" s="9"/>
      <c r="D53" s="11"/>
      <c r="E53" s="25"/>
      <c r="F53" s="11"/>
      <c r="G53" s="25"/>
      <c r="H53" s="11"/>
      <c r="I53" s="25"/>
      <c r="J53" s="11"/>
      <c r="K53" s="25"/>
      <c r="L53" s="11"/>
      <c r="M53" s="25"/>
      <c r="N53" s="11"/>
    </row>
    <row r="54" spans="2:14" x14ac:dyDescent="0.25">
      <c r="B54" s="23">
        <f t="shared" si="0"/>
        <v>39</v>
      </c>
      <c r="C54" s="9"/>
      <c r="D54" s="11"/>
      <c r="E54" s="25"/>
      <c r="F54" s="11"/>
      <c r="G54" s="25"/>
      <c r="H54" s="11"/>
      <c r="I54" s="25"/>
      <c r="J54" s="11"/>
      <c r="K54" s="25"/>
      <c r="L54" s="11"/>
      <c r="M54" s="25"/>
      <c r="N54" s="11"/>
    </row>
    <row r="55" spans="2:14" x14ac:dyDescent="0.25">
      <c r="B55" s="23">
        <f t="shared" si="0"/>
        <v>40</v>
      </c>
      <c r="C55" s="9"/>
      <c r="D55" s="11"/>
      <c r="E55" s="25"/>
      <c r="F55" s="11"/>
      <c r="G55" s="25"/>
      <c r="H55" s="11"/>
      <c r="I55" s="25"/>
      <c r="J55" s="11"/>
      <c r="K55" s="25"/>
      <c r="L55" s="11"/>
      <c r="M55" s="25"/>
      <c r="N55" s="11"/>
    </row>
    <row r="56" spans="2:14" x14ac:dyDescent="0.25">
      <c r="B56" s="23">
        <f t="shared" si="0"/>
        <v>41</v>
      </c>
      <c r="C56" s="12" t="s">
        <v>62</v>
      </c>
      <c r="D56" s="19"/>
      <c r="E56" s="25"/>
      <c r="F56" s="19"/>
      <c r="G56" s="25"/>
      <c r="H56" s="19"/>
      <c r="I56" s="25"/>
      <c r="J56" s="19"/>
      <c r="K56" s="25"/>
      <c r="L56" s="19"/>
      <c r="M56" s="25"/>
      <c r="N56" s="19"/>
    </row>
    <row r="57" spans="2:14" x14ac:dyDescent="0.25">
      <c r="B57" s="23">
        <f t="shared" si="0"/>
        <v>42</v>
      </c>
      <c r="C57" s="12" t="s">
        <v>31</v>
      </c>
      <c r="D57" s="19">
        <v>70321</v>
      </c>
      <c r="E57" s="93"/>
      <c r="F57" s="19">
        <v>70321</v>
      </c>
      <c r="G57" s="93"/>
      <c r="H57" s="19">
        <v>70321</v>
      </c>
      <c r="I57" s="93"/>
      <c r="J57" s="19">
        <v>70321</v>
      </c>
      <c r="K57" s="93"/>
      <c r="L57" s="19">
        <v>70321</v>
      </c>
      <c r="M57" s="93"/>
      <c r="N57" s="19">
        <v>70321</v>
      </c>
    </row>
    <row r="58" spans="2:14" x14ac:dyDescent="0.25">
      <c r="B58" s="23">
        <f t="shared" si="0"/>
        <v>43</v>
      </c>
      <c r="C58" s="12" t="s">
        <v>30</v>
      </c>
      <c r="D58" s="19">
        <v>8917</v>
      </c>
      <c r="E58" s="93"/>
      <c r="F58" s="19">
        <v>8849</v>
      </c>
      <c r="G58" s="93"/>
      <c r="H58" s="19">
        <v>0</v>
      </c>
      <c r="I58" s="93"/>
      <c r="J58" s="19">
        <v>0</v>
      </c>
      <c r="K58" s="93"/>
      <c r="L58" s="19">
        <v>0</v>
      </c>
      <c r="M58" s="93"/>
      <c r="N58" s="19">
        <v>0</v>
      </c>
    </row>
    <row r="59" spans="2:14" x14ac:dyDescent="0.25">
      <c r="B59" s="23">
        <f t="shared" si="0"/>
        <v>44</v>
      </c>
      <c r="C59" s="12" t="s">
        <v>63</v>
      </c>
      <c r="D59" s="19">
        <v>463338</v>
      </c>
      <c r="E59" s="93"/>
      <c r="F59" s="19">
        <v>447546</v>
      </c>
      <c r="G59" s="93"/>
      <c r="H59" s="19">
        <v>445330</v>
      </c>
      <c r="I59" s="93"/>
      <c r="J59" s="19">
        <v>465487</v>
      </c>
      <c r="K59" s="93"/>
      <c r="L59" s="19">
        <v>473541</v>
      </c>
      <c r="M59" s="93"/>
      <c r="N59" s="19">
        <v>476928</v>
      </c>
    </row>
    <row r="60" spans="2:14" x14ac:dyDescent="0.25">
      <c r="B60" s="23">
        <f t="shared" si="0"/>
        <v>45</v>
      </c>
      <c r="C60" s="9"/>
      <c r="D60" s="34">
        <f>SUM(D57:D59)</f>
        <v>542576</v>
      </c>
      <c r="E60" s="25"/>
      <c r="F60" s="34">
        <f>SUM(F57:F59)</f>
        <v>526716</v>
      </c>
      <c r="G60" s="25"/>
      <c r="H60" s="34">
        <f>SUM(H57:H59)</f>
        <v>515651</v>
      </c>
      <c r="I60" s="25"/>
      <c r="J60" s="34">
        <f>SUM(J57:J59)</f>
        <v>535808</v>
      </c>
      <c r="K60" s="25"/>
      <c r="L60" s="34">
        <f>SUM(L57:L59)</f>
        <v>543862</v>
      </c>
      <c r="M60" s="25"/>
      <c r="N60" s="34">
        <f>SUM(N57:N59)</f>
        <v>547249</v>
      </c>
    </row>
    <row r="61" spans="2:14" ht="15.75" thickBot="1" x14ac:dyDescent="0.3">
      <c r="B61" s="23">
        <f t="shared" si="0"/>
        <v>46</v>
      </c>
      <c r="C61" s="9"/>
      <c r="D61" s="35">
        <f>SUM(D45:D59)</f>
        <v>1706081</v>
      </c>
      <c r="E61" s="25"/>
      <c r="F61" s="35">
        <f>SUM(F45:F59)</f>
        <v>1703407</v>
      </c>
      <c r="G61" s="25"/>
      <c r="H61" s="35">
        <f>SUM(H45:H59)</f>
        <v>1719706</v>
      </c>
      <c r="I61" s="25"/>
      <c r="J61" s="35">
        <f>SUM(J45:J59)</f>
        <v>1764291</v>
      </c>
      <c r="K61" s="25"/>
      <c r="L61" s="35">
        <f>SUM(L45:L59)</f>
        <v>1804478</v>
      </c>
      <c r="M61" s="25"/>
      <c r="N61" s="35">
        <f>SUM(N45:N59)</f>
        <v>1863093</v>
      </c>
    </row>
    <row r="62" spans="2:14" ht="16.5" customHeight="1" x14ac:dyDescent="0.25">
      <c r="B62" s="23"/>
      <c r="C62" s="24"/>
      <c r="D62" s="22"/>
      <c r="E62" s="22"/>
      <c r="F62" s="92"/>
      <c r="G62" s="22"/>
      <c r="H62" s="92"/>
      <c r="I62" s="22"/>
      <c r="J62" s="92"/>
      <c r="K62" s="22"/>
      <c r="L62" s="92"/>
      <c r="M62" s="22"/>
      <c r="N62" s="92"/>
    </row>
    <row r="63" spans="2:14" ht="16.5" customHeight="1" x14ac:dyDescent="0.25">
      <c r="B63" s="23"/>
      <c r="C63" s="24"/>
      <c r="D63" s="22"/>
      <c r="E63" s="22"/>
      <c r="F63" s="92"/>
      <c r="G63" s="22"/>
      <c r="H63" s="92"/>
      <c r="I63" s="22"/>
      <c r="J63" s="92"/>
      <c r="K63" s="22"/>
      <c r="L63" s="92"/>
      <c r="M63" s="22"/>
      <c r="N63" s="92"/>
    </row>
    <row r="64" spans="2:14" ht="16.5" customHeight="1" x14ac:dyDescent="0.25">
      <c r="B64" s="23"/>
      <c r="C64" s="24"/>
      <c r="D64" s="22"/>
      <c r="E64" s="22"/>
      <c r="F64" s="92"/>
      <c r="G64" s="22"/>
      <c r="H64" s="92"/>
      <c r="I64" s="22"/>
      <c r="J64" s="92"/>
      <c r="K64" s="22"/>
      <c r="L64" s="92"/>
      <c r="M64" s="22"/>
      <c r="N64" s="92"/>
    </row>
    <row r="65" spans="2:15" ht="16.5" customHeight="1" x14ac:dyDescent="0.25">
      <c r="B65" s="23"/>
      <c r="C65" s="24"/>
      <c r="D65" s="22"/>
      <c r="E65" s="22"/>
      <c r="F65" s="92"/>
      <c r="G65" s="22"/>
      <c r="H65" s="92"/>
      <c r="I65" s="22"/>
      <c r="J65" s="92"/>
      <c r="K65" s="22"/>
      <c r="L65" s="92"/>
      <c r="M65" s="22"/>
      <c r="N65" s="92"/>
    </row>
    <row r="66" spans="2:15" ht="16.5" customHeight="1" x14ac:dyDescent="0.25">
      <c r="B66" s="23"/>
      <c r="C66" s="24"/>
      <c r="D66" s="22"/>
      <c r="E66" s="22"/>
      <c r="F66" s="92"/>
      <c r="G66" s="22"/>
      <c r="H66" s="92"/>
      <c r="I66" s="22"/>
      <c r="J66" s="92"/>
      <c r="K66" s="22"/>
      <c r="L66" s="92"/>
      <c r="M66" s="22"/>
      <c r="N66" s="92"/>
    </row>
    <row r="67" spans="2:15" x14ac:dyDescent="0.25">
      <c r="B67" s="23"/>
      <c r="C67" s="24"/>
      <c r="D67" s="22"/>
      <c r="E67" s="22"/>
      <c r="F67" s="92"/>
      <c r="G67" s="22"/>
      <c r="H67" s="92"/>
      <c r="I67" s="22"/>
      <c r="J67" s="92"/>
      <c r="K67" s="22"/>
      <c r="L67" s="92"/>
      <c r="M67" s="22"/>
      <c r="N67" s="92"/>
    </row>
    <row r="68" spans="2:15" ht="15" customHeight="1" x14ac:dyDescent="0.25"/>
    <row r="69" spans="2:15" ht="22.5" customHeight="1" x14ac:dyDescent="0.3">
      <c r="B69" s="150" t="s">
        <v>4</v>
      </c>
      <c r="C69" s="150"/>
      <c r="D69" s="150"/>
      <c r="E69" s="150"/>
      <c r="F69" s="150"/>
      <c r="G69" s="150"/>
      <c r="H69" s="145"/>
      <c r="I69" s="144"/>
      <c r="J69" s="145"/>
      <c r="K69" s="144"/>
      <c r="L69" s="145"/>
      <c r="M69" s="144"/>
      <c r="N69" s="145" t="s">
        <v>35</v>
      </c>
      <c r="O69" s="16"/>
    </row>
    <row r="70" spans="2:15" ht="18.75" x14ac:dyDescent="0.3">
      <c r="C70" s="17"/>
      <c r="D70" s="3"/>
      <c r="E70" s="3"/>
      <c r="F70" s="3"/>
      <c r="G70" s="3"/>
      <c r="H70"/>
      <c r="I70"/>
      <c r="J70"/>
      <c r="K70"/>
      <c r="L70"/>
      <c r="M70"/>
      <c r="N70"/>
    </row>
    <row r="71" spans="2:15" x14ac:dyDescent="0.25">
      <c r="H71"/>
      <c r="I71"/>
      <c r="J71"/>
      <c r="K71"/>
      <c r="L71"/>
      <c r="M71"/>
      <c r="N71"/>
    </row>
    <row r="72" spans="2:15" x14ac:dyDescent="0.25">
      <c r="H72"/>
      <c r="I72"/>
      <c r="J72"/>
      <c r="K72"/>
      <c r="L72"/>
      <c r="M72"/>
      <c r="N72"/>
    </row>
    <row r="73" spans="2:15" x14ac:dyDescent="0.25">
      <c r="H73"/>
      <c r="I73"/>
      <c r="J73"/>
      <c r="K73"/>
      <c r="L73"/>
      <c r="M73"/>
      <c r="N73"/>
    </row>
    <row r="74" spans="2:15" x14ac:dyDescent="0.25">
      <c r="H74"/>
      <c r="I74"/>
      <c r="J74"/>
      <c r="K74"/>
      <c r="L74"/>
      <c r="M74"/>
      <c r="N74"/>
    </row>
  </sheetData>
  <mergeCells count="7">
    <mergeCell ref="J12:N12"/>
    <mergeCell ref="F12:H12"/>
    <mergeCell ref="B5:N5"/>
    <mergeCell ref="B7:N7"/>
    <mergeCell ref="B8:N8"/>
    <mergeCell ref="B9:N9"/>
    <mergeCell ref="B10:N10"/>
  </mergeCells>
  <printOptions horizontalCentered="1"/>
  <pageMargins left="0.5" right="0.5" top="0.5" bottom="0.5" header="0" footer="0"/>
  <pageSetup scale="71" orientation="portrait" r:id="rId1"/>
  <headerFooter>
    <oddHeader xml:space="preserve">&amp;R&amp;"Times New Roman,Bold"&amp;12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7"/>
  <sheetViews>
    <sheetView topLeftCell="A47" zoomScaleNormal="100" workbookViewId="0">
      <selection activeCell="A64" sqref="A64:XFD64"/>
    </sheetView>
  </sheetViews>
  <sheetFormatPr defaultRowHeight="15" x14ac:dyDescent="0.25"/>
  <cols>
    <col min="1" max="1" width="5.42578125" customWidth="1"/>
    <col min="2" max="2" width="4.140625" style="117" customWidth="1"/>
    <col min="3" max="3" width="47.5703125" customWidth="1"/>
    <col min="4" max="4" width="12.140625" style="15" customWidth="1"/>
    <col min="5" max="5" width="3.42578125" style="15" customWidth="1"/>
    <col min="6" max="6" width="10.85546875" style="15" customWidth="1"/>
    <col min="7" max="7" width="3.42578125" style="15" customWidth="1"/>
    <col min="8" max="8" width="11" style="15" customWidth="1"/>
    <col min="9" max="9" width="3.42578125" style="15" customWidth="1"/>
    <col min="10" max="10" width="11" style="15" customWidth="1"/>
    <col min="11" max="11" width="3.42578125" style="15" customWidth="1"/>
    <col min="12" max="12" width="11.140625" style="15" customWidth="1"/>
    <col min="13" max="13" width="3.42578125" style="15" customWidth="1"/>
    <col min="14" max="14" width="10.85546875" style="15" customWidth="1"/>
    <col min="15" max="15" width="6" customWidth="1"/>
    <col min="16" max="16" width="11.5703125" customWidth="1"/>
    <col min="17" max="17" width="14.85546875" customWidth="1"/>
    <col min="18" max="18" width="13" customWidth="1"/>
    <col min="19" max="19" width="16.28515625" customWidth="1"/>
    <col min="20" max="20" width="11.5703125" customWidth="1"/>
  </cols>
  <sheetData>
    <row r="1" spans="2:15" ht="22.5" customHeight="1" x14ac:dyDescent="0.25"/>
    <row r="2" spans="2:15" ht="17.45" customHeight="1" x14ac:dyDescent="0.3">
      <c r="B2" s="168" t="str">
        <f>'Page 3 of 9'!B2</f>
        <v>Financial Performance:  2019 to 2023E</v>
      </c>
      <c r="C2" s="168"/>
      <c r="D2" s="147"/>
      <c r="E2" s="147"/>
      <c r="F2" s="146"/>
      <c r="G2" s="147"/>
      <c r="H2" s="146"/>
      <c r="I2" s="147"/>
      <c r="J2" s="146"/>
      <c r="K2" s="147"/>
      <c r="L2" s="146"/>
      <c r="M2" s="147"/>
      <c r="N2" s="146" t="s">
        <v>232</v>
      </c>
      <c r="O2" s="1"/>
    </row>
    <row r="3" spans="2:15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  <c r="O3" s="1"/>
    </row>
    <row r="4" spans="2:15" ht="18.75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  <c r="O4" s="4"/>
    </row>
    <row r="5" spans="2:15" ht="15.75" x14ac:dyDescent="0.25">
      <c r="B5" s="118"/>
      <c r="C5" s="171" t="s">
        <v>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5" ht="15.75" x14ac:dyDescent="0.25">
      <c r="B7" s="118"/>
      <c r="C7" s="171" t="s">
        <v>5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5" ht="15.75" x14ac:dyDescent="0.25">
      <c r="B8" s="118"/>
      <c r="C8" s="171" t="s">
        <v>155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5" ht="15.75" x14ac:dyDescent="0.25">
      <c r="B9" s="118"/>
      <c r="C9" s="171" t="s">
        <v>85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5" ht="15" customHeight="1" x14ac:dyDescent="0.25">
      <c r="B10" s="118"/>
      <c r="C10" s="171" t="s">
        <v>1</v>
      </c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5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5" ht="15" customHeight="1" thickBot="1" x14ac:dyDescent="0.3">
      <c r="B12" s="23"/>
      <c r="C12" s="6"/>
      <c r="D12" s="166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5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5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5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5" x14ac:dyDescent="0.25">
      <c r="B16" s="23">
        <v>1</v>
      </c>
      <c r="C16" s="12" t="s">
        <v>173</v>
      </c>
      <c r="D16" s="11"/>
      <c r="E16" s="10"/>
      <c r="F16" s="11"/>
      <c r="G16" s="10"/>
      <c r="H16" s="11"/>
      <c r="I16" s="10"/>
      <c r="J16" s="11"/>
      <c r="K16" s="10"/>
      <c r="L16" s="11"/>
      <c r="M16" s="10"/>
      <c r="N16" s="11"/>
    </row>
    <row r="17" spans="2:15" x14ac:dyDescent="0.25">
      <c r="B17" s="23">
        <f>B16+1</f>
        <v>2</v>
      </c>
      <c r="C17" s="9" t="s">
        <v>65</v>
      </c>
      <c r="D17" s="11">
        <v>43410</v>
      </c>
      <c r="E17" s="11"/>
      <c r="F17" s="11">
        <v>42891</v>
      </c>
      <c r="G17" s="11"/>
      <c r="H17" s="11">
        <v>43577</v>
      </c>
      <c r="I17" s="11"/>
      <c r="J17" s="11">
        <v>40922</v>
      </c>
      <c r="K17" s="11"/>
      <c r="L17" s="11">
        <v>36327</v>
      </c>
      <c r="M17" s="11"/>
      <c r="N17" s="11">
        <v>32073</v>
      </c>
      <c r="O17" s="31"/>
    </row>
    <row r="18" spans="2:15" x14ac:dyDescent="0.25">
      <c r="B18" s="23">
        <f t="shared" ref="B18:B53" si="0">B17+1</f>
        <v>3</v>
      </c>
      <c r="C18" s="9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1"/>
    </row>
    <row r="19" spans="2:15" x14ac:dyDescent="0.25">
      <c r="B19" s="23">
        <f t="shared" si="0"/>
        <v>4</v>
      </c>
      <c r="C19" s="12" t="s">
        <v>66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31"/>
    </row>
    <row r="20" spans="2:15" x14ac:dyDescent="0.25">
      <c r="B20" s="23">
        <f t="shared" si="0"/>
        <v>5</v>
      </c>
      <c r="C20" s="9" t="s">
        <v>230</v>
      </c>
      <c r="D20" s="11">
        <v>67112</v>
      </c>
      <c r="E20" s="11"/>
      <c r="F20" s="11">
        <v>64609</v>
      </c>
      <c r="G20" s="11"/>
      <c r="H20" s="11">
        <v>67327</v>
      </c>
      <c r="I20" s="11"/>
      <c r="J20" s="11">
        <v>70074</v>
      </c>
      <c r="K20" s="11"/>
      <c r="L20" s="11">
        <v>72771</v>
      </c>
      <c r="M20" s="11"/>
      <c r="N20" s="11">
        <v>75591</v>
      </c>
      <c r="O20" s="31"/>
    </row>
    <row r="21" spans="2:15" x14ac:dyDescent="0.25">
      <c r="B21" s="23">
        <f t="shared" si="0"/>
        <v>6</v>
      </c>
      <c r="C21" s="9" t="s">
        <v>67</v>
      </c>
      <c r="D21" s="11">
        <v>4146.6553002047276</v>
      </c>
      <c r="E21" s="11"/>
      <c r="F21" s="11">
        <v>3644</v>
      </c>
      <c r="G21" s="11"/>
      <c r="H21" s="11">
        <v>4092</v>
      </c>
      <c r="I21" s="11"/>
      <c r="J21" s="11">
        <v>4324</v>
      </c>
      <c r="K21" s="11"/>
      <c r="L21" s="11">
        <v>4565</v>
      </c>
      <c r="M21" s="11"/>
      <c r="N21" s="11">
        <v>6337</v>
      </c>
      <c r="O21" s="31"/>
    </row>
    <row r="22" spans="2:15" x14ac:dyDescent="0.25">
      <c r="B22" s="23">
        <f t="shared" si="0"/>
        <v>7</v>
      </c>
      <c r="C22" s="9" t="s">
        <v>68</v>
      </c>
      <c r="D22" s="11">
        <v>8029</v>
      </c>
      <c r="E22" s="11"/>
      <c r="F22" s="11">
        <v>-2764</v>
      </c>
      <c r="G22" s="11"/>
      <c r="H22" s="11">
        <v>24029</v>
      </c>
      <c r="I22" s="11"/>
      <c r="J22" s="11">
        <v>22915</v>
      </c>
      <c r="K22" s="11"/>
      <c r="L22" s="11">
        <v>20419</v>
      </c>
      <c r="M22" s="11"/>
      <c r="N22" s="11">
        <v>22740</v>
      </c>
      <c r="O22" s="31"/>
    </row>
    <row r="23" spans="2:15" x14ac:dyDescent="0.25">
      <c r="B23" s="23">
        <f t="shared" si="0"/>
        <v>8</v>
      </c>
      <c r="C23" s="9" t="s">
        <v>214</v>
      </c>
      <c r="D23" s="11">
        <v>-301</v>
      </c>
      <c r="E23" s="11"/>
      <c r="F23" s="11">
        <v>5160</v>
      </c>
      <c r="G23" s="11"/>
      <c r="H23" s="11">
        <v>-5111</v>
      </c>
      <c r="I23" s="11"/>
      <c r="J23" s="11">
        <v>-478</v>
      </c>
      <c r="K23" s="11"/>
      <c r="L23" s="11">
        <v>224</v>
      </c>
      <c r="M23" s="11"/>
      <c r="N23" s="11">
        <v>8649</v>
      </c>
      <c r="O23" s="31"/>
    </row>
    <row r="24" spans="2:15" x14ac:dyDescent="0.25">
      <c r="B24" s="23">
        <f t="shared" si="0"/>
        <v>9</v>
      </c>
      <c r="C24" s="9" t="s">
        <v>69</v>
      </c>
      <c r="D24" s="11">
        <v>-8194.1326378253289</v>
      </c>
      <c r="E24" s="11"/>
      <c r="F24" s="11">
        <v>-1707</v>
      </c>
      <c r="G24" s="11"/>
      <c r="H24" s="11">
        <v>2697</v>
      </c>
      <c r="I24" s="11"/>
      <c r="J24" s="11">
        <v>2151</v>
      </c>
      <c r="K24" s="11"/>
      <c r="L24" s="11">
        <v>-3772</v>
      </c>
      <c r="M24" s="11"/>
      <c r="N24" s="11">
        <v>-6695</v>
      </c>
      <c r="O24" s="31"/>
    </row>
    <row r="25" spans="2:15" x14ac:dyDescent="0.25">
      <c r="B25" s="23">
        <f t="shared" si="0"/>
        <v>10</v>
      </c>
      <c r="C25" s="9" t="s">
        <v>70</v>
      </c>
      <c r="D25" s="11">
        <v>273.0549016770334</v>
      </c>
      <c r="E25" s="11"/>
      <c r="F25" s="11">
        <v>-595</v>
      </c>
      <c r="G25" s="11"/>
      <c r="H25" s="11">
        <v>197</v>
      </c>
      <c r="I25" s="11"/>
      <c r="J25" s="11">
        <v>6</v>
      </c>
      <c r="K25" s="11"/>
      <c r="L25" s="11">
        <v>-250</v>
      </c>
      <c r="M25" s="11"/>
      <c r="N25" s="11">
        <v>-709</v>
      </c>
      <c r="O25" s="31"/>
    </row>
    <row r="26" spans="2:15" x14ac:dyDescent="0.25">
      <c r="B26" s="23">
        <f t="shared" si="0"/>
        <v>11</v>
      </c>
      <c r="C26" s="9"/>
      <c r="D26" s="21">
        <f>SUM(D17:D25)</f>
        <v>114475.57756405644</v>
      </c>
      <c r="E26" s="11"/>
      <c r="F26" s="21">
        <f>SUM(F17:F25)</f>
        <v>111238</v>
      </c>
      <c r="G26" s="11"/>
      <c r="H26" s="21">
        <f>SUM(H17:H25)</f>
        <v>136808</v>
      </c>
      <c r="I26" s="11"/>
      <c r="J26" s="21">
        <f>SUM(J17:J25)</f>
        <v>139914</v>
      </c>
      <c r="K26" s="11"/>
      <c r="L26" s="21">
        <f>SUM(L17:L25)</f>
        <v>130284</v>
      </c>
      <c r="M26" s="11"/>
      <c r="N26" s="21">
        <f>SUM(N17:N25)</f>
        <v>137986</v>
      </c>
      <c r="O26" s="31"/>
    </row>
    <row r="27" spans="2:15" x14ac:dyDescent="0.25">
      <c r="B27" s="23">
        <f t="shared" si="0"/>
        <v>12</v>
      </c>
      <c r="C27" s="9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31"/>
    </row>
    <row r="28" spans="2:15" x14ac:dyDescent="0.25">
      <c r="B28" s="23">
        <f t="shared" si="0"/>
        <v>13</v>
      </c>
      <c r="C28" s="9" t="s">
        <v>174</v>
      </c>
      <c r="D28" s="11">
        <v>-4358</v>
      </c>
      <c r="E28" s="11"/>
      <c r="F28" s="11">
        <v>13240</v>
      </c>
      <c r="G28" s="11"/>
      <c r="H28" s="11">
        <v>8957</v>
      </c>
      <c r="I28" s="11"/>
      <c r="J28" s="11">
        <v>-31061</v>
      </c>
      <c r="K28" s="11"/>
      <c r="L28" s="11">
        <v>-2381</v>
      </c>
      <c r="M28" s="11"/>
      <c r="N28" s="11">
        <v>-6717</v>
      </c>
      <c r="O28" s="31"/>
    </row>
    <row r="29" spans="2:15" x14ac:dyDescent="0.25">
      <c r="B29" s="23">
        <f t="shared" si="0"/>
        <v>14</v>
      </c>
      <c r="C29" s="9"/>
      <c r="D29" s="21">
        <f>SUM(D26:D28)</f>
        <v>110117.57756405644</v>
      </c>
      <c r="E29" s="11"/>
      <c r="F29" s="21">
        <f>SUM(F26:F28)</f>
        <v>124478</v>
      </c>
      <c r="G29" s="11"/>
      <c r="H29" s="21">
        <f>SUM(H26:H28)</f>
        <v>145765</v>
      </c>
      <c r="I29" s="11"/>
      <c r="J29" s="21">
        <f>SUM(J26:J28)</f>
        <v>108853</v>
      </c>
      <c r="K29" s="11"/>
      <c r="L29" s="21">
        <f>SUM(L26:L28)</f>
        <v>127903</v>
      </c>
      <c r="M29" s="11"/>
      <c r="N29" s="21">
        <f>SUM(N26:N28)</f>
        <v>131269</v>
      </c>
      <c r="O29" s="31"/>
    </row>
    <row r="30" spans="2:15" x14ac:dyDescent="0.25">
      <c r="B30" s="23">
        <f t="shared" si="0"/>
        <v>15</v>
      </c>
      <c r="C30" s="9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1"/>
    </row>
    <row r="31" spans="2:15" x14ac:dyDescent="0.25">
      <c r="B31" s="23">
        <f t="shared" si="0"/>
        <v>16</v>
      </c>
      <c r="C31" s="12" t="s">
        <v>71</v>
      </c>
      <c r="D31" s="13"/>
      <c r="E31" s="11"/>
      <c r="F31" s="13"/>
      <c r="G31" s="11"/>
      <c r="H31" s="13"/>
      <c r="I31" s="11"/>
      <c r="J31" s="13"/>
      <c r="K31" s="11"/>
      <c r="L31" s="13"/>
      <c r="M31" s="11"/>
      <c r="N31" s="13"/>
      <c r="O31" s="31"/>
    </row>
    <row r="32" spans="2:15" x14ac:dyDescent="0.25">
      <c r="B32" s="23">
        <f t="shared" si="0"/>
        <v>17</v>
      </c>
      <c r="C32" s="9" t="s">
        <v>72</v>
      </c>
      <c r="D32" s="11">
        <v>-100715.01508241901</v>
      </c>
      <c r="E32" s="11"/>
      <c r="F32" s="11">
        <v>-106047</v>
      </c>
      <c r="G32" s="11"/>
      <c r="H32" s="11">
        <v>-95437</v>
      </c>
      <c r="I32" s="11"/>
      <c r="J32" s="11">
        <v>-115111</v>
      </c>
      <c r="K32" s="11"/>
      <c r="L32" s="11">
        <v>-97650</v>
      </c>
      <c r="M32" s="11"/>
      <c r="N32" s="11">
        <v>-118691</v>
      </c>
      <c r="O32" s="31"/>
    </row>
    <row r="33" spans="2:15" x14ac:dyDescent="0.25">
      <c r="B33" s="23">
        <f t="shared" si="0"/>
        <v>18</v>
      </c>
      <c r="C33" s="9" t="s">
        <v>73</v>
      </c>
      <c r="D33" s="11">
        <v>-5210.5708002047277</v>
      </c>
      <c r="E33" s="11"/>
      <c r="F33" s="11">
        <v>-6900</v>
      </c>
      <c r="G33" s="11"/>
      <c r="H33" s="11">
        <v>-6320</v>
      </c>
      <c r="I33" s="11"/>
      <c r="J33" s="11">
        <v>-14412</v>
      </c>
      <c r="K33" s="11"/>
      <c r="L33" s="11">
        <v>-20670</v>
      </c>
      <c r="M33" s="11"/>
      <c r="N33" s="11">
        <v>-10854</v>
      </c>
      <c r="O33" s="31"/>
    </row>
    <row r="34" spans="2:15" x14ac:dyDescent="0.25">
      <c r="B34" s="23">
        <f t="shared" si="0"/>
        <v>19</v>
      </c>
      <c r="C34" s="9" t="s">
        <v>74</v>
      </c>
      <c r="D34" s="11">
        <v>3499.0000000000005</v>
      </c>
      <c r="E34" s="11"/>
      <c r="F34" s="11">
        <v>8278</v>
      </c>
      <c r="G34" s="11"/>
      <c r="H34" s="11">
        <v>2102</v>
      </c>
      <c r="I34" s="11"/>
      <c r="J34" s="11">
        <v>2500</v>
      </c>
      <c r="K34" s="11"/>
      <c r="L34" s="11">
        <v>2500</v>
      </c>
      <c r="M34" s="11"/>
      <c r="N34" s="11">
        <v>2500</v>
      </c>
      <c r="O34" s="31"/>
    </row>
    <row r="35" spans="2:15" x14ac:dyDescent="0.25">
      <c r="B35" s="23">
        <f t="shared" si="0"/>
        <v>20</v>
      </c>
      <c r="C35" s="9" t="s">
        <v>70</v>
      </c>
      <c r="D35" s="11">
        <v>0</v>
      </c>
      <c r="E35" s="11"/>
      <c r="F35" s="11">
        <v>0</v>
      </c>
      <c r="G35" s="11"/>
      <c r="H35" s="11">
        <v>0</v>
      </c>
      <c r="I35" s="11"/>
      <c r="J35" s="11">
        <v>-20</v>
      </c>
      <c r="K35" s="11"/>
      <c r="L35" s="11">
        <v>-7</v>
      </c>
      <c r="M35" s="11"/>
      <c r="N35" s="11">
        <v>-6</v>
      </c>
      <c r="O35" s="31"/>
    </row>
    <row r="36" spans="2:15" x14ac:dyDescent="0.25">
      <c r="B36" s="23">
        <f t="shared" si="0"/>
        <v>21</v>
      </c>
      <c r="C36" s="9"/>
      <c r="D36" s="21">
        <f>SUM(D32:D35)</f>
        <v>-102426.58588262374</v>
      </c>
      <c r="E36" s="11"/>
      <c r="F36" s="21">
        <f>SUM(F32:F35)</f>
        <v>-104669</v>
      </c>
      <c r="G36" s="11"/>
      <c r="H36" s="21">
        <f>SUM(H32:H35)</f>
        <v>-99655</v>
      </c>
      <c r="I36" s="11"/>
      <c r="J36" s="21">
        <f>SUM(J32:J35)</f>
        <v>-127043</v>
      </c>
      <c r="K36" s="11"/>
      <c r="L36" s="21">
        <f>SUM(L32:L35)</f>
        <v>-115827</v>
      </c>
      <c r="M36" s="11"/>
      <c r="N36" s="21">
        <f>SUM(N32:N35)</f>
        <v>-127051</v>
      </c>
      <c r="O36" s="31"/>
    </row>
    <row r="37" spans="2:15" x14ac:dyDescent="0.25">
      <c r="B37" s="23">
        <f t="shared" si="0"/>
        <v>22</v>
      </c>
      <c r="C37" s="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31"/>
    </row>
    <row r="38" spans="2:15" x14ac:dyDescent="0.25">
      <c r="B38" s="23">
        <f t="shared" si="0"/>
        <v>23</v>
      </c>
      <c r="C38" s="12" t="s">
        <v>75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1"/>
    </row>
    <row r="39" spans="2:15" x14ac:dyDescent="0.25">
      <c r="B39" s="23">
        <f t="shared" si="0"/>
        <v>24</v>
      </c>
      <c r="C39" s="9" t="s">
        <v>76</v>
      </c>
      <c r="D39" s="19"/>
      <c r="E39" s="11"/>
      <c r="F39" s="19">
        <v>1412</v>
      </c>
      <c r="G39" s="11"/>
      <c r="H39" s="19">
        <v>5316</v>
      </c>
      <c r="I39" s="11"/>
      <c r="J39" s="19">
        <v>-6728</v>
      </c>
      <c r="K39" s="11"/>
      <c r="L39" s="19">
        <v>0</v>
      </c>
      <c r="M39" s="11"/>
      <c r="N39" s="19">
        <v>0</v>
      </c>
      <c r="O39" s="31"/>
    </row>
    <row r="40" spans="2:15" x14ac:dyDescent="0.25">
      <c r="B40" s="23">
        <f t="shared" si="0"/>
        <v>25</v>
      </c>
      <c r="C40" s="9" t="s">
        <v>175</v>
      </c>
      <c r="D40" s="11">
        <v>-7842</v>
      </c>
      <c r="E40" s="11"/>
      <c r="F40" s="11">
        <v>-37000</v>
      </c>
      <c r="G40" s="11"/>
      <c r="H40" s="11">
        <v>0</v>
      </c>
      <c r="I40" s="11"/>
      <c r="J40" s="11">
        <v>45481</v>
      </c>
      <c r="K40" s="11"/>
      <c r="L40" s="11">
        <v>-21829</v>
      </c>
      <c r="M40" s="11"/>
      <c r="N40" s="11">
        <v>32642</v>
      </c>
      <c r="O40" s="31"/>
    </row>
    <row r="41" spans="2:15" x14ac:dyDescent="0.25">
      <c r="B41" s="23">
        <f t="shared" si="0"/>
        <v>26</v>
      </c>
      <c r="C41" s="9" t="s">
        <v>77</v>
      </c>
      <c r="D41" s="11">
        <v>75000</v>
      </c>
      <c r="E41" s="25"/>
      <c r="F41" s="11">
        <v>0</v>
      </c>
      <c r="G41" s="25"/>
      <c r="H41" s="11">
        <v>100000</v>
      </c>
      <c r="I41" s="93"/>
      <c r="J41" s="11">
        <v>0</v>
      </c>
      <c r="K41" s="93"/>
      <c r="L41" s="11">
        <v>75000</v>
      </c>
      <c r="M41" s="93"/>
      <c r="N41" s="11">
        <v>0</v>
      </c>
      <c r="O41" s="31"/>
    </row>
    <row r="42" spans="2:15" x14ac:dyDescent="0.25">
      <c r="B42" s="23">
        <f t="shared" si="0"/>
        <v>27</v>
      </c>
      <c r="C42" s="9" t="s">
        <v>78</v>
      </c>
      <c r="D42" s="19">
        <v>-36950</v>
      </c>
      <c r="E42" s="26"/>
      <c r="F42" s="19">
        <v>-6600</v>
      </c>
      <c r="G42" s="26"/>
      <c r="H42" s="19">
        <v>-37200</v>
      </c>
      <c r="I42" s="94"/>
      <c r="J42" s="19">
        <v>-7200</v>
      </c>
      <c r="K42" s="94"/>
      <c r="L42" s="19">
        <v>-35950</v>
      </c>
      <c r="M42" s="94"/>
      <c r="N42" s="19">
        <v>-7550</v>
      </c>
      <c r="O42" s="31"/>
    </row>
    <row r="43" spans="2:15" x14ac:dyDescent="0.25">
      <c r="B43" s="23">
        <f t="shared" si="0"/>
        <v>28</v>
      </c>
      <c r="C43" s="9" t="s">
        <v>176</v>
      </c>
      <c r="D43" s="11">
        <v>0</v>
      </c>
      <c r="E43" s="26"/>
      <c r="F43" s="11">
        <v>50500</v>
      </c>
      <c r="G43" s="26"/>
      <c r="H43" s="11">
        <v>-58500</v>
      </c>
      <c r="I43" s="94"/>
      <c r="J43" s="11">
        <v>8000</v>
      </c>
      <c r="K43" s="94"/>
      <c r="L43" s="11">
        <v>0</v>
      </c>
      <c r="M43" s="94"/>
      <c r="N43" s="11">
        <v>0</v>
      </c>
      <c r="O43" s="31"/>
    </row>
    <row r="44" spans="2:15" x14ac:dyDescent="0.25">
      <c r="B44" s="23">
        <f t="shared" si="0"/>
        <v>29</v>
      </c>
      <c r="C44" s="9" t="s">
        <v>79</v>
      </c>
      <c r="D44" s="11">
        <v>-400.08450000000005</v>
      </c>
      <c r="E44" s="11"/>
      <c r="F44" s="11">
        <v>-35</v>
      </c>
      <c r="G44" s="11"/>
      <c r="H44" s="11">
        <v>-459</v>
      </c>
      <c r="I44" s="11"/>
      <c r="J44" s="11">
        <v>0</v>
      </c>
      <c r="K44" s="11"/>
      <c r="L44" s="11">
        <v>-400</v>
      </c>
      <c r="M44" s="11"/>
      <c r="N44" s="11">
        <v>0</v>
      </c>
      <c r="O44" s="31"/>
    </row>
    <row r="45" spans="2:15" x14ac:dyDescent="0.25">
      <c r="B45" s="23">
        <f t="shared" si="0"/>
        <v>30</v>
      </c>
      <c r="C45" s="9" t="s">
        <v>80</v>
      </c>
      <c r="D45" s="11">
        <v>0</v>
      </c>
      <c r="E45" s="25"/>
      <c r="F45" s="11">
        <v>-62</v>
      </c>
      <c r="G45" s="25"/>
      <c r="H45" s="11">
        <v>-8849</v>
      </c>
      <c r="I45" s="93"/>
      <c r="J45" s="11">
        <v>0</v>
      </c>
      <c r="K45" s="93"/>
      <c r="L45" s="11">
        <v>0</v>
      </c>
      <c r="M45" s="93"/>
      <c r="N45" s="11">
        <v>0</v>
      </c>
      <c r="O45" s="31"/>
    </row>
    <row r="46" spans="2:15" x14ac:dyDescent="0.25">
      <c r="B46" s="23">
        <f t="shared" si="0"/>
        <v>31</v>
      </c>
      <c r="C46" s="9" t="s">
        <v>81</v>
      </c>
      <c r="D46" s="11"/>
      <c r="E46" s="25"/>
      <c r="F46" s="11"/>
      <c r="G46" s="25"/>
      <c r="H46" s="11"/>
      <c r="I46" s="93"/>
      <c r="J46" s="11"/>
      <c r="K46" s="93"/>
      <c r="L46" s="11"/>
      <c r="M46" s="93"/>
      <c r="N46" s="11"/>
      <c r="O46" s="31"/>
    </row>
    <row r="47" spans="2:15" x14ac:dyDescent="0.25">
      <c r="B47" s="23">
        <f t="shared" si="0"/>
        <v>32</v>
      </c>
      <c r="C47" s="9" t="s">
        <v>82</v>
      </c>
      <c r="D47" s="11">
        <v>-552</v>
      </c>
      <c r="E47" s="25"/>
      <c r="F47" s="11">
        <v>-550</v>
      </c>
      <c r="G47" s="25"/>
      <c r="H47" s="11">
        <v>-347</v>
      </c>
      <c r="I47" s="93"/>
      <c r="J47" s="11">
        <v>0</v>
      </c>
      <c r="K47" s="93"/>
      <c r="L47" s="11">
        <v>0</v>
      </c>
      <c r="M47" s="93"/>
      <c r="N47" s="11">
        <v>0</v>
      </c>
      <c r="O47" s="31"/>
    </row>
    <row r="48" spans="2:15" x14ac:dyDescent="0.25">
      <c r="B48" s="23">
        <f t="shared" si="0"/>
        <v>33</v>
      </c>
      <c r="C48" s="9" t="s">
        <v>83</v>
      </c>
      <c r="D48" s="11">
        <v>-36947</v>
      </c>
      <c r="E48" s="25"/>
      <c r="F48" s="11">
        <v>-27658</v>
      </c>
      <c r="G48" s="25"/>
      <c r="H48" s="11">
        <v>-46071</v>
      </c>
      <c r="I48" s="93"/>
      <c r="J48" s="11">
        <v>-21363</v>
      </c>
      <c r="K48" s="93"/>
      <c r="L48" s="11">
        <v>-28897</v>
      </c>
      <c r="M48" s="93"/>
      <c r="N48" s="11">
        <v>-29310</v>
      </c>
      <c r="O48" s="31"/>
    </row>
    <row r="49" spans="2:15" x14ac:dyDescent="0.25">
      <c r="B49" s="23">
        <f t="shared" si="0"/>
        <v>34</v>
      </c>
      <c r="C49" s="9"/>
      <c r="D49" s="21">
        <f>SUM(D39:D48)</f>
        <v>-7691.0845000000008</v>
      </c>
      <c r="E49" s="25"/>
      <c r="F49" s="21">
        <f>SUM(F39:F48)</f>
        <v>-19993</v>
      </c>
      <c r="G49" s="25"/>
      <c r="H49" s="21">
        <f>SUM(H39:H48)</f>
        <v>-46110</v>
      </c>
      <c r="I49" s="93"/>
      <c r="J49" s="21">
        <f>SUM(J39:J48)</f>
        <v>18190</v>
      </c>
      <c r="K49" s="93"/>
      <c r="L49" s="21">
        <f>SUM(L39:L48)</f>
        <v>-12076</v>
      </c>
      <c r="M49" s="93"/>
      <c r="N49" s="21">
        <f>SUM(N39:N48)</f>
        <v>-4218</v>
      </c>
      <c r="O49" s="31"/>
    </row>
    <row r="50" spans="2:15" x14ac:dyDescent="0.25">
      <c r="B50" s="23">
        <f t="shared" si="0"/>
        <v>35</v>
      </c>
      <c r="C50" s="9"/>
      <c r="D50" s="11"/>
      <c r="E50" s="25"/>
      <c r="F50" s="11"/>
      <c r="G50" s="25"/>
      <c r="H50" s="11"/>
      <c r="I50" s="93"/>
      <c r="J50" s="11"/>
      <c r="K50" s="93"/>
      <c r="L50" s="11"/>
      <c r="M50" s="93"/>
      <c r="N50" s="11"/>
      <c r="O50" s="31"/>
    </row>
    <row r="51" spans="2:15" x14ac:dyDescent="0.25">
      <c r="B51" s="23">
        <f t="shared" si="0"/>
        <v>36</v>
      </c>
      <c r="C51" s="12" t="s">
        <v>84</v>
      </c>
      <c r="D51" s="11">
        <f>D29+D36+D49</f>
        <v>-9.2818567300128052E-2</v>
      </c>
      <c r="E51" s="25"/>
      <c r="F51" s="11">
        <f>F29+F36+F49</f>
        <v>-184</v>
      </c>
      <c r="G51" s="25"/>
      <c r="H51" s="11">
        <f>H29+H36+H49</f>
        <v>0</v>
      </c>
      <c r="I51" s="95"/>
      <c r="J51" s="11">
        <f>J29+J36+J49</f>
        <v>0</v>
      </c>
      <c r="K51" s="95"/>
      <c r="L51" s="11">
        <f>L29+L36+L49</f>
        <v>0</v>
      </c>
      <c r="M51" s="95"/>
      <c r="N51" s="11">
        <f>N29+N36+N49</f>
        <v>0</v>
      </c>
      <c r="O51" s="31"/>
    </row>
    <row r="52" spans="2:15" x14ac:dyDescent="0.25">
      <c r="B52" s="23">
        <f t="shared" si="0"/>
        <v>37</v>
      </c>
      <c r="C52" s="12" t="s">
        <v>177</v>
      </c>
      <c r="D52" s="11">
        <v>0</v>
      </c>
      <c r="E52" s="25"/>
      <c r="F52" s="11">
        <v>184</v>
      </c>
      <c r="G52" s="25"/>
      <c r="H52" s="11">
        <f>F53</f>
        <v>0</v>
      </c>
      <c r="I52" s="95"/>
      <c r="J52" s="11">
        <f>H53</f>
        <v>0</v>
      </c>
      <c r="K52" s="95"/>
      <c r="L52" s="11">
        <f>J53</f>
        <v>0</v>
      </c>
      <c r="M52" s="95"/>
      <c r="N52" s="11">
        <f>L53</f>
        <v>0</v>
      </c>
      <c r="O52" s="31"/>
    </row>
    <row r="53" spans="2:15" ht="15.75" thickBot="1" x14ac:dyDescent="0.3">
      <c r="B53" s="23">
        <f t="shared" si="0"/>
        <v>38</v>
      </c>
      <c r="C53" s="12" t="s">
        <v>178</v>
      </c>
      <c r="D53" s="41">
        <f>D51+D52</f>
        <v>-9.2818567300128052E-2</v>
      </c>
      <c r="E53" s="25"/>
      <c r="F53" s="41">
        <f>F51+F52</f>
        <v>0</v>
      </c>
      <c r="G53" s="25"/>
      <c r="H53" s="41">
        <f>H51+H52</f>
        <v>0</v>
      </c>
      <c r="I53" s="95"/>
      <c r="J53" s="41">
        <f>J51+J52</f>
        <v>0</v>
      </c>
      <c r="K53" s="95"/>
      <c r="L53" s="41">
        <f>L51+L52</f>
        <v>0</v>
      </c>
      <c r="M53" s="95"/>
      <c r="N53" s="41">
        <f>N51+N52</f>
        <v>0</v>
      </c>
      <c r="O53" s="31"/>
    </row>
    <row r="54" spans="2:15" ht="15.75" thickTop="1" x14ac:dyDescent="0.25">
      <c r="B54" s="23"/>
      <c r="C54" s="9"/>
      <c r="D54" s="25"/>
      <c r="E54" s="25"/>
      <c r="F54" s="19"/>
      <c r="G54" s="25"/>
      <c r="H54" s="19"/>
      <c r="I54" s="25"/>
      <c r="J54" s="19"/>
      <c r="K54" s="25"/>
      <c r="L54" s="19"/>
      <c r="M54" s="25"/>
      <c r="N54" s="19"/>
      <c r="O54" s="31"/>
    </row>
    <row r="55" spans="2:15" x14ac:dyDescent="0.25">
      <c r="B55" s="23"/>
      <c r="C55" s="9"/>
      <c r="D55" s="25"/>
      <c r="E55" s="25"/>
      <c r="F55" s="19"/>
      <c r="G55" s="25"/>
      <c r="H55" s="19"/>
      <c r="I55" s="25"/>
      <c r="J55" s="19"/>
      <c r="K55" s="25"/>
      <c r="L55" s="19"/>
      <c r="M55" s="25"/>
      <c r="N55" s="19"/>
      <c r="O55" s="31"/>
    </row>
    <row r="56" spans="2:15" x14ac:dyDescent="0.25">
      <c r="B56" s="23"/>
      <c r="C56" s="9"/>
      <c r="D56" s="25"/>
      <c r="E56" s="25"/>
      <c r="F56" s="19"/>
      <c r="G56" s="25"/>
      <c r="H56" s="19"/>
      <c r="I56" s="25"/>
      <c r="J56" s="19"/>
      <c r="K56" s="25"/>
      <c r="L56" s="19"/>
      <c r="M56" s="25"/>
      <c r="N56" s="19"/>
      <c r="O56" s="31"/>
    </row>
    <row r="57" spans="2:15" x14ac:dyDescent="0.25">
      <c r="B57" s="23"/>
      <c r="C57" s="9"/>
      <c r="D57" s="25"/>
      <c r="E57" s="25"/>
      <c r="F57" s="19"/>
      <c r="G57" s="25"/>
      <c r="H57" s="19"/>
      <c r="I57" s="25"/>
      <c r="J57" s="19"/>
      <c r="K57" s="25"/>
      <c r="L57" s="19"/>
      <c r="M57" s="25"/>
      <c r="N57" s="19"/>
      <c r="O57" s="31"/>
    </row>
    <row r="58" spans="2:15" x14ac:dyDescent="0.25">
      <c r="B58" s="23"/>
      <c r="C58" s="9"/>
      <c r="D58" s="25"/>
      <c r="E58" s="25"/>
      <c r="F58" s="19"/>
      <c r="G58" s="25"/>
      <c r="H58" s="19"/>
      <c r="I58" s="25"/>
      <c r="J58" s="19"/>
      <c r="K58" s="25"/>
      <c r="L58" s="19"/>
      <c r="M58" s="25"/>
      <c r="N58" s="19"/>
      <c r="O58" s="31"/>
    </row>
    <row r="59" spans="2:15" x14ac:dyDescent="0.25">
      <c r="B59" s="23"/>
      <c r="C59" s="9"/>
      <c r="D59" s="25"/>
      <c r="E59" s="25"/>
      <c r="F59" s="19"/>
      <c r="G59" s="25"/>
      <c r="H59" s="19"/>
      <c r="I59" s="25"/>
      <c r="J59" s="19"/>
      <c r="K59" s="25"/>
      <c r="L59" s="19"/>
      <c r="M59" s="25"/>
      <c r="N59" s="19"/>
      <c r="O59" s="31"/>
    </row>
    <row r="60" spans="2:15" x14ac:dyDescent="0.25">
      <c r="B60" s="23"/>
      <c r="C60" s="9"/>
      <c r="D60" s="25"/>
      <c r="E60" s="25"/>
      <c r="F60" s="19"/>
      <c r="G60" s="25"/>
      <c r="H60" s="19"/>
      <c r="I60" s="25"/>
      <c r="J60" s="19"/>
      <c r="K60" s="25"/>
      <c r="L60" s="19"/>
      <c r="M60" s="25"/>
      <c r="N60" s="19"/>
      <c r="O60" s="31"/>
    </row>
    <row r="61" spans="2:15" x14ac:dyDescent="0.25">
      <c r="B61" s="23"/>
      <c r="C61" s="9"/>
      <c r="D61" s="25"/>
      <c r="E61" s="25"/>
      <c r="F61" s="19"/>
      <c r="G61" s="25"/>
      <c r="H61" s="19"/>
      <c r="I61" s="25"/>
      <c r="J61" s="19"/>
      <c r="K61" s="25"/>
      <c r="L61" s="19"/>
      <c r="M61" s="25"/>
      <c r="N61" s="19"/>
      <c r="O61" s="31"/>
    </row>
    <row r="62" spans="2:15" x14ac:dyDescent="0.25">
      <c r="B62" s="23"/>
      <c r="C62" s="9"/>
      <c r="D62" s="25"/>
      <c r="E62" s="25"/>
      <c r="F62" s="19"/>
      <c r="G62" s="25"/>
      <c r="H62" s="19"/>
      <c r="I62" s="25"/>
      <c r="J62" s="19"/>
      <c r="K62" s="25"/>
      <c r="L62" s="19"/>
      <c r="M62" s="25"/>
      <c r="N62" s="19"/>
      <c r="O62" s="31"/>
    </row>
    <row r="63" spans="2:15" x14ac:dyDescent="0.25">
      <c r="B63" s="23"/>
      <c r="C63" s="9"/>
      <c r="D63" s="25"/>
      <c r="E63" s="25"/>
      <c r="F63" s="19"/>
      <c r="G63" s="25"/>
      <c r="H63" s="19"/>
      <c r="I63" s="25"/>
      <c r="J63" s="19"/>
      <c r="K63" s="25"/>
      <c r="L63" s="19"/>
      <c r="M63" s="25"/>
      <c r="N63" s="19"/>
      <c r="O63" s="31"/>
    </row>
    <row r="64" spans="2:15" x14ac:dyDescent="0.25">
      <c r="B64" s="23"/>
      <c r="C64" s="9"/>
      <c r="D64" s="25"/>
      <c r="E64" s="25"/>
      <c r="F64" s="19"/>
      <c r="G64" s="25"/>
      <c r="H64" s="19"/>
      <c r="I64" s="25"/>
      <c r="J64" s="19"/>
      <c r="K64" s="25"/>
      <c r="L64" s="19"/>
      <c r="M64" s="25"/>
      <c r="N64" s="19"/>
      <c r="O64" s="31"/>
    </row>
    <row r="65" spans="2:15" x14ac:dyDescent="0.25">
      <c r="B65" s="23"/>
      <c r="C65" s="9"/>
      <c r="D65" s="25"/>
      <c r="E65" s="25"/>
      <c r="F65" s="19"/>
      <c r="G65" s="25"/>
      <c r="H65" s="19"/>
      <c r="I65" s="25"/>
      <c r="J65" s="19"/>
      <c r="K65" s="25"/>
      <c r="L65" s="19"/>
      <c r="M65" s="25"/>
      <c r="N65" s="19"/>
      <c r="O65" s="31"/>
    </row>
    <row r="66" spans="2:15" x14ac:dyDescent="0.25">
      <c r="B66" s="23"/>
      <c r="C66" s="9"/>
      <c r="D66" s="25"/>
      <c r="E66" s="25"/>
      <c r="F66" s="19"/>
      <c r="G66" s="25"/>
      <c r="H66" s="19"/>
      <c r="I66" s="25"/>
      <c r="J66" s="19"/>
      <c r="K66" s="25"/>
      <c r="L66" s="19"/>
      <c r="M66" s="25"/>
      <c r="N66" s="19"/>
      <c r="O66" s="31"/>
    </row>
    <row r="67" spans="2:15" x14ac:dyDescent="0.25">
      <c r="B67" s="23"/>
      <c r="C67" s="9"/>
      <c r="D67" s="25"/>
      <c r="E67" s="25"/>
      <c r="F67" s="19"/>
      <c r="G67" s="25"/>
      <c r="H67" s="19"/>
      <c r="I67" s="25"/>
      <c r="J67" s="19"/>
      <c r="K67" s="25"/>
      <c r="L67" s="19"/>
      <c r="M67" s="25"/>
      <c r="N67" s="19"/>
      <c r="O67" s="31"/>
    </row>
    <row r="68" spans="2:15" x14ac:dyDescent="0.25">
      <c r="B68" s="23"/>
      <c r="C68" s="9"/>
      <c r="D68" s="25"/>
      <c r="E68" s="25"/>
      <c r="F68" s="19"/>
      <c r="G68" s="25"/>
      <c r="H68" s="19"/>
      <c r="I68" s="25"/>
      <c r="J68" s="19"/>
      <c r="K68" s="25"/>
      <c r="L68" s="19"/>
      <c r="M68" s="25"/>
      <c r="N68" s="19"/>
      <c r="O68" s="31"/>
    </row>
    <row r="69" spans="2:15" x14ac:dyDescent="0.25">
      <c r="B69" s="23"/>
      <c r="C69" s="9"/>
      <c r="D69" s="25"/>
      <c r="E69" s="25"/>
      <c r="F69" s="36"/>
      <c r="G69" s="25"/>
      <c r="H69" s="36"/>
      <c r="I69" s="25"/>
      <c r="J69" s="36"/>
      <c r="K69" s="25"/>
      <c r="L69" s="36"/>
      <c r="M69" s="25"/>
      <c r="N69" s="36"/>
      <c r="O69" s="31"/>
    </row>
    <row r="70" spans="2:15" x14ac:dyDescent="0.25">
      <c r="B70" s="23"/>
      <c r="C70" s="24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31"/>
    </row>
    <row r="71" spans="2:15" ht="15" customHeight="1" x14ac:dyDescent="0.25"/>
    <row r="72" spans="2:15" ht="19.5" x14ac:dyDescent="0.3">
      <c r="B72" s="150" t="s">
        <v>4</v>
      </c>
      <c r="C72" s="150"/>
      <c r="D72" s="150"/>
      <c r="E72" s="150"/>
      <c r="F72" s="150"/>
      <c r="G72" s="144"/>
      <c r="H72" s="145"/>
      <c r="I72" s="144"/>
      <c r="J72" s="145"/>
      <c r="K72" s="144"/>
      <c r="L72" s="145"/>
      <c r="M72" s="144"/>
      <c r="N72" s="145" t="s">
        <v>64</v>
      </c>
      <c r="O72" s="16"/>
    </row>
    <row r="73" spans="2:15" ht="18.75" x14ac:dyDescent="0.3">
      <c r="C73" s="17"/>
      <c r="D73" s="3"/>
      <c r="E73" s="3"/>
      <c r="F73" s="3"/>
      <c r="G73" s="3"/>
      <c r="H73"/>
      <c r="I73"/>
      <c r="J73"/>
      <c r="K73"/>
      <c r="L73"/>
      <c r="M73"/>
      <c r="N73"/>
    </row>
    <row r="74" spans="2:15" x14ac:dyDescent="0.25">
      <c r="H74"/>
      <c r="I74"/>
      <c r="J74"/>
      <c r="K74"/>
      <c r="L74"/>
      <c r="M74"/>
      <c r="N74"/>
    </row>
    <row r="75" spans="2:15" x14ac:dyDescent="0.25">
      <c r="H75"/>
      <c r="I75"/>
      <c r="J75"/>
      <c r="K75"/>
      <c r="L75"/>
      <c r="M75"/>
      <c r="N75"/>
    </row>
    <row r="76" spans="2:15" x14ac:dyDescent="0.25">
      <c r="H76"/>
      <c r="I76"/>
      <c r="J76"/>
      <c r="K76"/>
      <c r="L76"/>
      <c r="M76"/>
      <c r="N76"/>
    </row>
    <row r="77" spans="2:15" x14ac:dyDescent="0.25">
      <c r="H77"/>
      <c r="I77"/>
      <c r="J77"/>
      <c r="K77"/>
      <c r="L77"/>
      <c r="M77"/>
      <c r="N77"/>
    </row>
  </sheetData>
  <mergeCells count="8">
    <mergeCell ref="B2:C2"/>
    <mergeCell ref="J12:N12"/>
    <mergeCell ref="C5:N5"/>
    <mergeCell ref="C7:N7"/>
    <mergeCell ref="C8:N8"/>
    <mergeCell ref="C9:N9"/>
    <mergeCell ref="C10:N10"/>
    <mergeCell ref="F12:H12"/>
  </mergeCells>
  <printOptions horizontalCentered="1"/>
  <pageMargins left="0.5" right="0.5" top="0.5" bottom="0.5" header="0" footer="0"/>
  <pageSetup scale="65" orientation="portrait" r:id="rId1"/>
  <headerFooter>
    <oddHeader xml:space="preserve">&amp;R&amp;"Times New Roman,Bold"&amp;12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7"/>
  <sheetViews>
    <sheetView topLeftCell="A39" zoomScale="85" zoomScaleNormal="85" workbookViewId="0">
      <selection activeCell="A62" sqref="A62:XFD62"/>
    </sheetView>
  </sheetViews>
  <sheetFormatPr defaultRowHeight="15" x14ac:dyDescent="0.25"/>
  <cols>
    <col min="1" max="1" width="5.28515625" customWidth="1"/>
    <col min="2" max="2" width="4.140625" style="117" customWidth="1"/>
    <col min="3" max="3" width="47.5703125" customWidth="1"/>
    <col min="4" max="4" width="13.42578125" style="15" customWidth="1"/>
    <col min="5" max="5" width="3.42578125" style="15" customWidth="1"/>
    <col min="6" max="6" width="10.85546875" style="15" customWidth="1"/>
    <col min="7" max="7" width="3.42578125" style="15" customWidth="1"/>
    <col min="8" max="8" width="11" style="15" customWidth="1"/>
    <col min="9" max="9" width="3.42578125" style="15" customWidth="1"/>
    <col min="10" max="10" width="11" style="15" customWidth="1"/>
    <col min="11" max="11" width="3.42578125" style="15" customWidth="1"/>
    <col min="12" max="12" width="11.140625" style="15" customWidth="1"/>
    <col min="13" max="13" width="3.42578125" style="15" customWidth="1"/>
    <col min="14" max="14" width="10.85546875" style="15" customWidth="1"/>
    <col min="15" max="15" width="4.5703125" customWidth="1"/>
  </cols>
  <sheetData>
    <row r="1" spans="2:14" ht="21" customHeight="1" x14ac:dyDescent="0.25"/>
    <row r="2" spans="2:14" ht="17.45" customHeight="1" x14ac:dyDescent="0.3">
      <c r="B2" s="168" t="str">
        <f>'Page 4 of 9'!B2</f>
        <v>Financial Performance:  2019 to 2023E</v>
      </c>
      <c r="C2" s="168"/>
      <c r="D2" s="147"/>
      <c r="E2" s="147"/>
      <c r="F2" s="146"/>
      <c r="G2" s="147"/>
      <c r="H2" s="146"/>
      <c r="I2" s="147"/>
      <c r="J2" s="146"/>
      <c r="K2" s="147"/>
      <c r="L2" s="146"/>
      <c r="M2" s="147"/>
      <c r="N2" s="146" t="s">
        <v>232</v>
      </c>
    </row>
    <row r="3" spans="2:14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</row>
    <row r="4" spans="2:14" ht="18.75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</row>
    <row r="5" spans="2:14" ht="15.75" x14ac:dyDescent="0.25">
      <c r="B5" s="118"/>
      <c r="C5" s="171" t="s">
        <v>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4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4" ht="15.75" x14ac:dyDescent="0.25">
      <c r="B7" s="118"/>
      <c r="C7" s="171" t="s">
        <v>5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4" ht="15.75" x14ac:dyDescent="0.25">
      <c r="B8" s="118"/>
      <c r="C8" s="171" t="s">
        <v>155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4" ht="18.75" x14ac:dyDescent="0.25">
      <c r="B9" s="118"/>
      <c r="C9" s="171" t="s">
        <v>103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4" ht="15" customHeight="1" x14ac:dyDescent="0.25">
      <c r="B10" s="118"/>
      <c r="C10" s="171" t="s">
        <v>1</v>
      </c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4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4" ht="15" customHeight="1" thickBot="1" x14ac:dyDescent="0.3">
      <c r="B12" s="23"/>
      <c r="C12" s="6"/>
      <c r="D12" s="166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4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4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4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4" x14ac:dyDescent="0.25">
      <c r="B16" s="23">
        <v>1</v>
      </c>
      <c r="C16" s="30" t="s">
        <v>87</v>
      </c>
      <c r="D16" s="19">
        <v>1127189</v>
      </c>
      <c r="E16" s="37"/>
      <c r="F16" s="19">
        <v>1096310</v>
      </c>
      <c r="G16" s="37"/>
      <c r="H16" s="19">
        <v>1133996</v>
      </c>
      <c r="I16" s="37"/>
      <c r="J16" s="19">
        <v>1171625</v>
      </c>
      <c r="K16" s="37"/>
      <c r="L16" s="19">
        <v>1209201</v>
      </c>
      <c r="M16" s="37"/>
      <c r="N16" s="19">
        <v>1261498</v>
      </c>
    </row>
    <row r="17" spans="2:14" x14ac:dyDescent="0.25">
      <c r="B17" s="23">
        <f>B16+1</f>
        <v>2</v>
      </c>
      <c r="C17" s="30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</row>
    <row r="18" spans="2:14" x14ac:dyDescent="0.25">
      <c r="B18" s="23">
        <f t="shared" ref="B18:B43" si="0">B17+1</f>
        <v>3</v>
      </c>
      <c r="C18" s="30" t="s">
        <v>88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</row>
    <row r="19" spans="2:14" x14ac:dyDescent="0.25">
      <c r="B19" s="23">
        <f t="shared" si="0"/>
        <v>4</v>
      </c>
      <c r="C19" s="30" t="s">
        <v>89</v>
      </c>
      <c r="D19" s="19">
        <v>95350</v>
      </c>
      <c r="E19" s="19"/>
      <c r="F19" s="19">
        <v>90751</v>
      </c>
      <c r="G19" s="19"/>
      <c r="H19" s="19">
        <v>90863</v>
      </c>
      <c r="I19" s="19"/>
      <c r="J19" s="19">
        <v>89400</v>
      </c>
      <c r="K19" s="19"/>
      <c r="L19" s="19">
        <v>91526</v>
      </c>
      <c r="M19" s="19"/>
      <c r="N19" s="19">
        <v>98201</v>
      </c>
    </row>
    <row r="20" spans="2:14" x14ac:dyDescent="0.25">
      <c r="B20" s="23">
        <f t="shared" si="0"/>
        <v>5</v>
      </c>
      <c r="C20" s="30" t="s">
        <v>90</v>
      </c>
      <c r="D20" s="19">
        <v>0</v>
      </c>
      <c r="E20" s="19"/>
      <c r="F20" s="19">
        <v>91</v>
      </c>
      <c r="G20" s="19"/>
      <c r="H20" s="19">
        <v>54</v>
      </c>
      <c r="I20" s="19"/>
      <c r="J20" s="19">
        <v>39</v>
      </c>
      <c r="K20" s="19"/>
      <c r="L20" s="19">
        <v>24</v>
      </c>
      <c r="M20" s="19"/>
      <c r="N20" s="19">
        <v>10</v>
      </c>
    </row>
    <row r="21" spans="2:14" x14ac:dyDescent="0.25">
      <c r="B21" s="23">
        <f t="shared" si="0"/>
        <v>6</v>
      </c>
      <c r="C21" s="30" t="s">
        <v>91</v>
      </c>
      <c r="D21" s="19">
        <v>530</v>
      </c>
      <c r="E21" s="19"/>
      <c r="F21" s="19">
        <v>247</v>
      </c>
      <c r="G21" s="19"/>
      <c r="H21" s="19">
        <v>371</v>
      </c>
      <c r="I21" s="19"/>
      <c r="J21" s="19">
        <v>124</v>
      </c>
      <c r="K21" s="19"/>
      <c r="L21" s="19">
        <v>0</v>
      </c>
      <c r="M21" s="19"/>
      <c r="N21" s="19">
        <v>0</v>
      </c>
    </row>
    <row r="22" spans="2:14" x14ac:dyDescent="0.25">
      <c r="B22" s="23">
        <f t="shared" si="0"/>
        <v>7</v>
      </c>
      <c r="C22" s="30" t="s">
        <v>92</v>
      </c>
      <c r="D22" s="19">
        <v>17219</v>
      </c>
      <c r="E22" s="19"/>
      <c r="F22" s="19">
        <v>16630</v>
      </c>
      <c r="G22" s="19"/>
      <c r="H22" s="19">
        <v>17210</v>
      </c>
      <c r="I22" s="19"/>
      <c r="J22" s="19">
        <v>17273</v>
      </c>
      <c r="K22" s="19"/>
      <c r="L22" s="19">
        <v>17841</v>
      </c>
      <c r="M22" s="19"/>
      <c r="N22" s="19">
        <v>18343</v>
      </c>
    </row>
    <row r="23" spans="2:14" x14ac:dyDescent="0.25">
      <c r="B23" s="23">
        <f t="shared" si="0"/>
        <v>8</v>
      </c>
      <c r="C23" s="30" t="s">
        <v>203</v>
      </c>
      <c r="D23" s="19">
        <v>0</v>
      </c>
      <c r="E23" s="19"/>
      <c r="F23" s="19">
        <v>0</v>
      </c>
      <c r="G23" s="19"/>
      <c r="H23" s="19">
        <v>0</v>
      </c>
      <c r="I23" s="19"/>
      <c r="J23" s="19">
        <v>468</v>
      </c>
      <c r="K23" s="19"/>
      <c r="L23" s="19">
        <v>935</v>
      </c>
      <c r="M23" s="19"/>
      <c r="N23" s="19">
        <v>935</v>
      </c>
    </row>
    <row r="24" spans="2:14" x14ac:dyDescent="0.25">
      <c r="B24" s="23">
        <f t="shared" si="0"/>
        <v>9</v>
      </c>
      <c r="C24" s="30" t="s">
        <v>93</v>
      </c>
      <c r="D24" s="19">
        <v>0</v>
      </c>
      <c r="E24" s="19"/>
      <c r="F24" s="19">
        <v>3586</v>
      </c>
      <c r="G24" s="19"/>
      <c r="H24" s="19">
        <v>961</v>
      </c>
      <c r="I24" s="19"/>
      <c r="J24" s="19">
        <v>-3824</v>
      </c>
      <c r="K24" s="19"/>
      <c r="L24" s="19">
        <v>-1958</v>
      </c>
      <c r="M24" s="19"/>
      <c r="N24" s="19">
        <v>0</v>
      </c>
    </row>
    <row r="25" spans="2:14" x14ac:dyDescent="0.25">
      <c r="B25" s="23">
        <f t="shared" si="0"/>
        <v>10</v>
      </c>
      <c r="C25" s="30" t="s">
        <v>94</v>
      </c>
      <c r="D25" s="19">
        <v>0</v>
      </c>
      <c r="E25" s="19"/>
      <c r="F25" s="19">
        <v>941</v>
      </c>
      <c r="G25" s="19"/>
      <c r="H25" s="19">
        <v>1441</v>
      </c>
      <c r="I25" s="19"/>
      <c r="J25" s="19">
        <v>1135</v>
      </c>
      <c r="K25" s="19"/>
      <c r="L25" s="19">
        <v>1268</v>
      </c>
      <c r="M25" s="19"/>
      <c r="N25" s="19">
        <v>1361</v>
      </c>
    </row>
    <row r="26" spans="2:14" x14ac:dyDescent="0.25">
      <c r="B26" s="23">
        <f t="shared" si="0"/>
        <v>11</v>
      </c>
      <c r="C26" s="30" t="s">
        <v>95</v>
      </c>
      <c r="D26" s="19">
        <v>1575</v>
      </c>
      <c r="E26" s="19"/>
      <c r="F26" s="19">
        <v>2477</v>
      </c>
      <c r="G26" s="19"/>
      <c r="H26" s="19">
        <v>2296</v>
      </c>
      <c r="I26" s="19"/>
      <c r="J26" s="19">
        <v>2123</v>
      </c>
      <c r="K26" s="19"/>
      <c r="L26" s="19">
        <v>2166</v>
      </c>
      <c r="M26" s="19"/>
      <c r="N26" s="19">
        <v>2202</v>
      </c>
    </row>
    <row r="27" spans="2:14" x14ac:dyDescent="0.25">
      <c r="B27" s="23">
        <f t="shared" si="0"/>
        <v>12</v>
      </c>
      <c r="C27" s="30"/>
      <c r="D27" s="34">
        <f>SUM(D19:D26)</f>
        <v>114674</v>
      </c>
      <c r="E27" s="19"/>
      <c r="F27" s="34">
        <f>SUM(F19:F26)</f>
        <v>114723</v>
      </c>
      <c r="G27" s="19"/>
      <c r="H27" s="34">
        <f>SUM(H19:H26)</f>
        <v>113196</v>
      </c>
      <c r="I27" s="19"/>
      <c r="J27" s="34">
        <f>SUM(J19:J26)</f>
        <v>106738</v>
      </c>
      <c r="K27" s="19"/>
      <c r="L27" s="34">
        <f>SUM(L19:L26)</f>
        <v>111802</v>
      </c>
      <c r="M27" s="19"/>
      <c r="N27" s="34">
        <f>SUM(N19:N26)</f>
        <v>121052</v>
      </c>
    </row>
    <row r="28" spans="2:14" x14ac:dyDescent="0.25">
      <c r="B28" s="23">
        <f t="shared" si="0"/>
        <v>13</v>
      </c>
      <c r="C28" s="30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2:14" x14ac:dyDescent="0.25">
      <c r="B29" s="23">
        <f t="shared" si="0"/>
        <v>14</v>
      </c>
      <c r="C29" s="30" t="s">
        <v>96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2:14" x14ac:dyDescent="0.25">
      <c r="B30" s="23">
        <f t="shared" si="0"/>
        <v>15</v>
      </c>
      <c r="C30" s="30" t="s">
        <v>179</v>
      </c>
      <c r="D30" s="19">
        <v>61415</v>
      </c>
      <c r="E30" s="19"/>
      <c r="F30" s="19">
        <v>59452</v>
      </c>
      <c r="G30" s="19"/>
      <c r="H30" s="19">
        <v>64265</v>
      </c>
      <c r="I30" s="19"/>
      <c r="J30" s="19">
        <v>69426</v>
      </c>
      <c r="K30" s="19"/>
      <c r="L30" s="19">
        <v>74950</v>
      </c>
      <c r="M30" s="19"/>
      <c r="N30" s="19">
        <v>80572</v>
      </c>
    </row>
    <row r="31" spans="2:14" x14ac:dyDescent="0.25">
      <c r="B31" s="23">
        <f t="shared" si="0"/>
        <v>16</v>
      </c>
      <c r="C31" s="30" t="s">
        <v>97</v>
      </c>
      <c r="D31" s="19">
        <v>1066</v>
      </c>
      <c r="E31" s="19"/>
      <c r="F31" s="19">
        <v>1246</v>
      </c>
      <c r="G31" s="19"/>
      <c r="H31" s="19">
        <v>1316</v>
      </c>
      <c r="I31" s="19"/>
      <c r="J31" s="19">
        <v>1212</v>
      </c>
      <c r="K31" s="19"/>
      <c r="L31" s="19">
        <v>1212</v>
      </c>
      <c r="M31" s="19"/>
      <c r="N31" s="19">
        <v>1212</v>
      </c>
    </row>
    <row r="32" spans="2:14" x14ac:dyDescent="0.25">
      <c r="B32" s="23">
        <f t="shared" si="0"/>
        <v>17</v>
      </c>
      <c r="C32" s="30" t="s">
        <v>98</v>
      </c>
      <c r="D32" s="19">
        <v>5469</v>
      </c>
      <c r="E32" s="19"/>
      <c r="F32" s="19">
        <v>5060</v>
      </c>
      <c r="G32" s="19"/>
      <c r="H32" s="19">
        <v>5181</v>
      </c>
      <c r="I32" s="19"/>
      <c r="J32" s="19">
        <v>5311</v>
      </c>
      <c r="K32" s="19"/>
      <c r="L32" s="19">
        <v>5430</v>
      </c>
      <c r="M32" s="19"/>
      <c r="N32" s="19">
        <v>5578</v>
      </c>
    </row>
    <row r="33" spans="2:14" x14ac:dyDescent="0.25">
      <c r="B33" s="23">
        <f t="shared" si="0"/>
        <v>18</v>
      </c>
      <c r="C33" s="30" t="s">
        <v>215</v>
      </c>
      <c r="D33" s="19">
        <v>9808</v>
      </c>
      <c r="E33" s="19"/>
      <c r="F33" s="19">
        <v>7488</v>
      </c>
      <c r="G33" s="19"/>
      <c r="H33" s="19">
        <v>11386</v>
      </c>
      <c r="I33" s="19"/>
      <c r="J33" s="19">
        <v>13674</v>
      </c>
      <c r="K33" s="19"/>
      <c r="L33" s="19">
        <v>15997</v>
      </c>
      <c r="M33" s="19"/>
      <c r="N33" s="19">
        <v>23784</v>
      </c>
    </row>
    <row r="34" spans="2:14" x14ac:dyDescent="0.25">
      <c r="B34" s="23">
        <f t="shared" si="0"/>
        <v>19</v>
      </c>
      <c r="C34" s="30" t="s">
        <v>145</v>
      </c>
      <c r="D34" s="19">
        <v>920</v>
      </c>
      <c r="E34" s="19"/>
      <c r="F34" s="19">
        <v>613</v>
      </c>
      <c r="G34" s="19"/>
      <c r="H34" s="19">
        <v>920</v>
      </c>
      <c r="I34" s="19"/>
      <c r="J34" s="19">
        <v>307</v>
      </c>
      <c r="K34" s="19"/>
      <c r="L34" s="19">
        <v>0</v>
      </c>
      <c r="M34" s="19"/>
      <c r="N34" s="19">
        <v>0</v>
      </c>
    </row>
    <row r="35" spans="2:14" x14ac:dyDescent="0.25">
      <c r="B35" s="23">
        <f t="shared" si="0"/>
        <v>20</v>
      </c>
      <c r="C35" s="30"/>
      <c r="D35" s="34">
        <f>SUM(D30:D34)</f>
        <v>78678</v>
      </c>
      <c r="E35" s="19"/>
      <c r="F35" s="34">
        <f>SUM(F30:F34)</f>
        <v>73859</v>
      </c>
      <c r="G35" s="19"/>
      <c r="H35" s="34">
        <f>SUM(H30:H34)</f>
        <v>83068</v>
      </c>
      <c r="I35" s="19"/>
      <c r="J35" s="34">
        <f>SUM(J30:J34)</f>
        <v>89930</v>
      </c>
      <c r="K35" s="19"/>
      <c r="L35" s="34">
        <f>SUM(L30:L34)</f>
        <v>97589</v>
      </c>
      <c r="M35" s="19"/>
      <c r="N35" s="34">
        <f>SUM(N30:N34)</f>
        <v>111146</v>
      </c>
    </row>
    <row r="36" spans="2:14" x14ac:dyDescent="0.25">
      <c r="B36" s="23">
        <f t="shared" si="0"/>
        <v>21</v>
      </c>
      <c r="C36" s="30"/>
      <c r="D36" s="19"/>
      <c r="E36" s="38"/>
      <c r="F36" s="19"/>
      <c r="G36" s="38"/>
      <c r="H36" s="19"/>
      <c r="I36" s="38"/>
      <c r="J36" s="19"/>
      <c r="K36" s="38"/>
      <c r="L36" s="19"/>
      <c r="M36" s="38"/>
      <c r="N36" s="19"/>
    </row>
    <row r="37" spans="2:14" x14ac:dyDescent="0.25">
      <c r="B37" s="23">
        <f t="shared" si="0"/>
        <v>22</v>
      </c>
      <c r="C37" s="30" t="s">
        <v>99</v>
      </c>
      <c r="D37" s="19">
        <f>D16+D27-D35</f>
        <v>1163185</v>
      </c>
      <c r="E37" s="39"/>
      <c r="F37" s="19">
        <f>F16+F27-F35</f>
        <v>1137174</v>
      </c>
      <c r="G37" s="39"/>
      <c r="H37" s="19">
        <f>H16+H27-H35</f>
        <v>1164124</v>
      </c>
      <c r="I37" s="39"/>
      <c r="J37" s="19">
        <f>J16+J27-J35</f>
        <v>1188433</v>
      </c>
      <c r="K37" s="39"/>
      <c r="L37" s="19">
        <f>L16+L27-L35</f>
        <v>1223414</v>
      </c>
      <c r="M37" s="39"/>
      <c r="N37" s="19">
        <f>N16+N27-N35</f>
        <v>1271404</v>
      </c>
    </row>
    <row r="38" spans="2:14" x14ac:dyDescent="0.25">
      <c r="B38" s="23">
        <f t="shared" si="0"/>
        <v>23</v>
      </c>
      <c r="C38" s="30"/>
      <c r="D38" s="19"/>
      <c r="E38" s="26"/>
      <c r="F38" s="19"/>
      <c r="G38" s="26"/>
      <c r="H38" s="19"/>
      <c r="I38" s="26"/>
      <c r="J38" s="19"/>
      <c r="K38" s="26"/>
      <c r="L38" s="19"/>
      <c r="M38" s="26"/>
      <c r="N38" s="19"/>
    </row>
    <row r="39" spans="2:14" x14ac:dyDescent="0.25">
      <c r="B39" s="23">
        <f t="shared" si="0"/>
        <v>24</v>
      </c>
      <c r="C39" s="30" t="s">
        <v>101</v>
      </c>
      <c r="D39" s="19">
        <v>10095</v>
      </c>
      <c r="E39" s="26"/>
      <c r="F39" s="19">
        <v>9907</v>
      </c>
      <c r="G39" s="26"/>
      <c r="H39" s="19">
        <v>10503</v>
      </c>
      <c r="I39" s="26"/>
      <c r="J39" s="19">
        <v>10362</v>
      </c>
      <c r="K39" s="26"/>
      <c r="L39" s="19">
        <v>10326</v>
      </c>
      <c r="M39" s="26"/>
      <c r="N39" s="19">
        <v>10096</v>
      </c>
    </row>
    <row r="40" spans="2:14" x14ac:dyDescent="0.25">
      <c r="B40" s="23">
        <f t="shared" si="0"/>
        <v>25</v>
      </c>
      <c r="C40" s="30"/>
      <c r="D40" s="19"/>
      <c r="E40" s="39"/>
      <c r="F40" s="19"/>
      <c r="G40" s="39"/>
      <c r="H40" s="19"/>
      <c r="I40" s="39"/>
      <c r="J40" s="19"/>
      <c r="K40" s="39"/>
      <c r="L40" s="19"/>
      <c r="M40" s="39"/>
      <c r="N40" s="19"/>
    </row>
    <row r="41" spans="2:14" x14ac:dyDescent="0.25">
      <c r="B41" s="23">
        <f t="shared" si="0"/>
        <v>26</v>
      </c>
      <c r="C41" s="30" t="s">
        <v>100</v>
      </c>
      <c r="D41" s="27">
        <v>5775</v>
      </c>
      <c r="E41" s="39"/>
      <c r="F41" s="27">
        <v>6475</v>
      </c>
      <c r="G41" s="39"/>
      <c r="H41" s="27">
        <v>7270</v>
      </c>
      <c r="I41" s="39"/>
      <c r="J41" s="27">
        <v>8219</v>
      </c>
      <c r="K41" s="39"/>
      <c r="L41" s="27">
        <v>8218</v>
      </c>
      <c r="M41" s="39"/>
      <c r="N41" s="27">
        <v>8358</v>
      </c>
    </row>
    <row r="42" spans="2:14" x14ac:dyDescent="0.25">
      <c r="B42" s="23">
        <f t="shared" si="0"/>
        <v>27</v>
      </c>
      <c r="C42" s="30"/>
      <c r="D42" s="19"/>
      <c r="E42" s="39"/>
      <c r="F42" s="19"/>
      <c r="G42" s="39"/>
      <c r="H42" s="19"/>
      <c r="I42" s="39"/>
      <c r="J42" s="19"/>
      <c r="K42" s="39"/>
      <c r="L42" s="19"/>
      <c r="M42" s="39"/>
      <c r="N42" s="19"/>
    </row>
    <row r="43" spans="2:14" ht="15.75" thickBot="1" x14ac:dyDescent="0.3">
      <c r="B43" s="23">
        <f t="shared" si="0"/>
        <v>28</v>
      </c>
      <c r="C43" s="30" t="s">
        <v>102</v>
      </c>
      <c r="D43" s="28">
        <f>SUM(D37:D42)</f>
        <v>1179055</v>
      </c>
      <c r="E43" s="39"/>
      <c r="F43" s="28">
        <f>SUM(F37:F42)</f>
        <v>1153556</v>
      </c>
      <c r="G43" s="39"/>
      <c r="H43" s="28">
        <f>SUM(H37:H42)</f>
        <v>1181897</v>
      </c>
      <c r="I43" s="39"/>
      <c r="J43" s="28">
        <f>SUM(J37:J42)</f>
        <v>1207014</v>
      </c>
      <c r="K43" s="39"/>
      <c r="L43" s="28">
        <f>SUM(L37:L42)</f>
        <v>1241958</v>
      </c>
      <c r="M43" s="39"/>
      <c r="N43" s="28">
        <f>SUM(N37:N42)</f>
        <v>1289858</v>
      </c>
    </row>
    <row r="44" spans="2:14" x14ac:dyDescent="0.25">
      <c r="B44" s="23"/>
      <c r="C44" s="30"/>
      <c r="D44" s="39"/>
      <c r="E44" s="39"/>
      <c r="F44" s="19"/>
      <c r="G44" s="39"/>
      <c r="H44" s="19"/>
      <c r="I44" s="39"/>
      <c r="J44" s="19"/>
      <c r="K44" s="39"/>
      <c r="L44" s="19"/>
      <c r="M44" s="39"/>
      <c r="N44" s="19"/>
    </row>
    <row r="45" spans="2:14" x14ac:dyDescent="0.25">
      <c r="B45" s="23"/>
      <c r="C45" s="30"/>
      <c r="D45" s="39"/>
      <c r="E45" s="39"/>
      <c r="F45" s="19"/>
      <c r="G45" s="39"/>
      <c r="H45" s="19"/>
      <c r="I45" s="39"/>
      <c r="J45" s="19"/>
      <c r="K45" s="39"/>
      <c r="L45" s="19"/>
      <c r="M45" s="39"/>
      <c r="N45" s="19"/>
    </row>
    <row r="46" spans="2:14" x14ac:dyDescent="0.25">
      <c r="B46" s="23"/>
      <c r="C46" s="30"/>
      <c r="D46" s="39"/>
      <c r="E46" s="39"/>
      <c r="F46" s="19"/>
      <c r="G46" s="39"/>
      <c r="H46" s="19"/>
      <c r="I46" s="39"/>
      <c r="J46" s="19"/>
      <c r="K46" s="39"/>
      <c r="L46" s="19"/>
      <c r="M46" s="39"/>
      <c r="N46" s="19"/>
    </row>
    <row r="47" spans="2:14" x14ac:dyDescent="0.25">
      <c r="B47" s="23"/>
      <c r="C47" s="30"/>
      <c r="D47" s="39"/>
      <c r="E47" s="39"/>
      <c r="F47" s="19"/>
      <c r="G47" s="39"/>
      <c r="H47" s="19"/>
      <c r="I47" s="39"/>
      <c r="J47" s="19"/>
      <c r="K47" s="39"/>
      <c r="L47" s="19"/>
      <c r="M47" s="39"/>
      <c r="N47" s="19"/>
    </row>
    <row r="48" spans="2:14" x14ac:dyDescent="0.25">
      <c r="B48" s="23"/>
      <c r="C48" s="30"/>
      <c r="D48" s="39"/>
      <c r="E48" s="39"/>
      <c r="F48" s="19"/>
      <c r="G48" s="39"/>
      <c r="H48" s="19"/>
      <c r="I48" s="39"/>
      <c r="J48" s="19"/>
      <c r="K48" s="39"/>
      <c r="L48" s="19"/>
      <c r="M48" s="39"/>
      <c r="N48" s="19"/>
    </row>
    <row r="49" spans="2:14" x14ac:dyDescent="0.25">
      <c r="B49" s="23"/>
      <c r="C49" s="30"/>
      <c r="D49" s="39"/>
      <c r="E49" s="39"/>
      <c r="F49" s="19"/>
      <c r="G49" s="39"/>
      <c r="H49" s="19"/>
      <c r="I49" s="39"/>
      <c r="J49" s="19"/>
      <c r="K49" s="39"/>
      <c r="L49" s="19"/>
      <c r="M49" s="39"/>
      <c r="N49" s="19"/>
    </row>
    <row r="50" spans="2:14" x14ac:dyDescent="0.25">
      <c r="B50" s="23"/>
      <c r="C50" s="30"/>
      <c r="D50" s="39"/>
      <c r="E50" s="39"/>
      <c r="F50" s="19"/>
      <c r="G50" s="39"/>
      <c r="H50" s="19"/>
      <c r="I50" s="39"/>
      <c r="J50" s="19"/>
      <c r="K50" s="39"/>
      <c r="L50" s="19"/>
      <c r="M50" s="39"/>
      <c r="N50" s="19"/>
    </row>
    <row r="51" spans="2:14" x14ac:dyDescent="0.25">
      <c r="B51" s="23"/>
      <c r="C51" s="30"/>
      <c r="D51" s="39"/>
      <c r="E51" s="39"/>
      <c r="F51" s="19"/>
      <c r="G51" s="39"/>
      <c r="H51" s="19"/>
      <c r="I51" s="39"/>
      <c r="J51" s="19"/>
      <c r="K51" s="39"/>
      <c r="L51" s="19"/>
      <c r="M51" s="39"/>
      <c r="N51" s="19"/>
    </row>
    <row r="52" spans="2:14" x14ac:dyDescent="0.25">
      <c r="B52" s="23"/>
      <c r="C52" s="30"/>
      <c r="D52" s="39"/>
      <c r="E52" s="39"/>
      <c r="F52" s="19"/>
      <c r="G52" s="39"/>
      <c r="H52" s="19"/>
      <c r="I52" s="39"/>
      <c r="J52" s="19"/>
      <c r="K52" s="39"/>
      <c r="L52" s="19"/>
      <c r="M52" s="39"/>
      <c r="N52" s="19"/>
    </row>
    <row r="53" spans="2:14" x14ac:dyDescent="0.25">
      <c r="B53" s="23"/>
      <c r="C53" s="30"/>
      <c r="D53" s="39"/>
      <c r="E53" s="39"/>
      <c r="F53" s="19"/>
      <c r="G53" s="39"/>
      <c r="H53" s="19"/>
      <c r="I53" s="39"/>
      <c r="J53" s="19"/>
      <c r="K53" s="39"/>
      <c r="L53" s="19"/>
      <c r="M53" s="39"/>
      <c r="N53" s="19"/>
    </row>
    <row r="54" spans="2:14" x14ac:dyDescent="0.25">
      <c r="B54" s="23"/>
      <c r="C54" s="30"/>
      <c r="D54" s="39"/>
      <c r="E54" s="39"/>
      <c r="F54" s="19"/>
      <c r="G54" s="39"/>
      <c r="H54" s="19"/>
      <c r="I54" s="39"/>
      <c r="J54" s="19"/>
      <c r="K54" s="39"/>
      <c r="L54" s="19"/>
      <c r="M54" s="39"/>
      <c r="N54" s="19"/>
    </row>
    <row r="55" spans="2:14" x14ac:dyDescent="0.25">
      <c r="B55" s="23"/>
      <c r="C55" s="30"/>
      <c r="D55" s="39"/>
      <c r="E55" s="39"/>
      <c r="F55" s="19"/>
      <c r="G55" s="39"/>
      <c r="H55" s="19"/>
      <c r="I55" s="39"/>
      <c r="J55" s="19"/>
      <c r="K55" s="39"/>
      <c r="L55" s="19"/>
      <c r="M55" s="39"/>
      <c r="N55" s="19"/>
    </row>
    <row r="56" spans="2:14" x14ac:dyDescent="0.25">
      <c r="B56" s="23"/>
      <c r="C56" s="30"/>
      <c r="D56" s="39"/>
      <c r="E56" s="39"/>
      <c r="F56" s="19"/>
      <c r="G56" s="39"/>
      <c r="H56" s="19"/>
      <c r="I56" s="39"/>
      <c r="J56" s="19"/>
      <c r="K56" s="39"/>
      <c r="L56" s="19"/>
      <c r="M56" s="39"/>
      <c r="N56" s="19"/>
    </row>
    <row r="57" spans="2:14" x14ac:dyDescent="0.25">
      <c r="B57" s="23"/>
      <c r="C57" s="30"/>
      <c r="D57" s="39"/>
      <c r="E57" s="39"/>
      <c r="F57" s="19"/>
      <c r="G57" s="39"/>
      <c r="H57" s="19"/>
      <c r="I57" s="39"/>
      <c r="J57" s="19"/>
      <c r="K57" s="39"/>
      <c r="L57" s="19"/>
      <c r="M57" s="39"/>
      <c r="N57" s="19"/>
    </row>
    <row r="58" spans="2:14" x14ac:dyDescent="0.25">
      <c r="B58" s="23"/>
      <c r="C58" s="30"/>
      <c r="D58" s="39"/>
      <c r="E58" s="39"/>
      <c r="F58" s="19"/>
      <c r="G58" s="39"/>
      <c r="H58" s="19"/>
      <c r="I58" s="39"/>
      <c r="J58" s="19"/>
      <c r="K58" s="39"/>
      <c r="L58" s="19"/>
      <c r="M58" s="39"/>
      <c r="N58" s="19"/>
    </row>
    <row r="59" spans="2:14" x14ac:dyDescent="0.25">
      <c r="B59" s="23"/>
      <c r="C59" s="30"/>
      <c r="D59" s="39"/>
      <c r="E59" s="39"/>
      <c r="F59" s="19"/>
      <c r="G59" s="39"/>
      <c r="H59" s="19"/>
      <c r="I59" s="39"/>
      <c r="J59" s="19"/>
      <c r="K59" s="39"/>
      <c r="L59" s="19"/>
      <c r="M59" s="39"/>
      <c r="N59" s="19"/>
    </row>
    <row r="60" spans="2:14" x14ac:dyDescent="0.25">
      <c r="B60" s="23"/>
      <c r="C60" s="30"/>
      <c r="D60" s="39"/>
      <c r="E60" s="39"/>
      <c r="F60" s="19"/>
      <c r="G60" s="39"/>
      <c r="H60" s="19"/>
      <c r="I60" s="39"/>
      <c r="J60" s="19"/>
      <c r="K60" s="39"/>
      <c r="L60" s="19"/>
      <c r="M60" s="39"/>
      <c r="N60" s="19"/>
    </row>
    <row r="61" spans="2:14" x14ac:dyDescent="0.25">
      <c r="B61" s="23"/>
      <c r="C61" s="30"/>
      <c r="D61" s="39"/>
      <c r="E61" s="39"/>
      <c r="F61" s="19"/>
      <c r="G61" s="39"/>
      <c r="H61" s="19"/>
      <c r="I61" s="39"/>
      <c r="J61" s="19"/>
      <c r="K61" s="39"/>
      <c r="L61" s="19"/>
      <c r="M61" s="39"/>
      <c r="N61" s="19"/>
    </row>
    <row r="62" spans="2:14" x14ac:dyDescent="0.25">
      <c r="B62" s="23"/>
      <c r="C62" s="30"/>
      <c r="D62" s="39"/>
      <c r="E62" s="39"/>
      <c r="F62" s="19"/>
      <c r="G62" s="39"/>
      <c r="H62" s="19"/>
      <c r="I62" s="39"/>
      <c r="J62" s="19"/>
      <c r="K62" s="39"/>
      <c r="L62" s="19"/>
      <c r="M62" s="39"/>
      <c r="N62" s="19"/>
    </row>
    <row r="63" spans="2:14" x14ac:dyDescent="0.25">
      <c r="B63" s="23"/>
      <c r="C63" s="30"/>
      <c r="D63" s="39"/>
      <c r="E63" s="39"/>
      <c r="F63" s="19"/>
      <c r="G63" s="39"/>
      <c r="H63" s="19"/>
      <c r="I63" s="39"/>
      <c r="J63" s="19"/>
      <c r="K63" s="39"/>
      <c r="L63" s="19"/>
      <c r="M63" s="39"/>
      <c r="N63" s="19"/>
    </row>
    <row r="64" spans="2:14" x14ac:dyDescent="0.25">
      <c r="B64" s="23"/>
      <c r="C64" s="30"/>
      <c r="D64" s="39"/>
      <c r="E64" s="39"/>
      <c r="F64" s="19"/>
      <c r="G64" s="39"/>
      <c r="H64" s="19"/>
      <c r="I64" s="39"/>
      <c r="J64" s="19"/>
      <c r="K64" s="39"/>
      <c r="L64" s="19"/>
      <c r="M64" s="39"/>
      <c r="N64" s="19"/>
    </row>
    <row r="65" spans="2:14" x14ac:dyDescent="0.25">
      <c r="B65" s="23"/>
      <c r="C65" s="30"/>
      <c r="D65" s="39"/>
      <c r="E65" s="39"/>
      <c r="F65" s="19"/>
      <c r="G65" s="39"/>
      <c r="H65" s="19"/>
      <c r="I65" s="39"/>
      <c r="J65" s="19"/>
      <c r="K65" s="39"/>
      <c r="L65" s="19"/>
      <c r="M65" s="39"/>
      <c r="N65" s="19"/>
    </row>
    <row r="66" spans="2:14" x14ac:dyDescent="0.25">
      <c r="B66" s="23"/>
      <c r="C66" s="9"/>
      <c r="D66" s="25"/>
      <c r="E66" s="25"/>
      <c r="F66" s="19"/>
      <c r="G66" s="25"/>
      <c r="H66" s="19"/>
      <c r="I66" s="25"/>
      <c r="J66" s="19"/>
      <c r="K66" s="25"/>
      <c r="L66" s="19"/>
      <c r="M66" s="25"/>
      <c r="N66" s="19"/>
    </row>
    <row r="67" spans="2:14" x14ac:dyDescent="0.25">
      <c r="B67" s="23"/>
      <c r="C67" s="9"/>
      <c r="D67" s="25"/>
      <c r="E67" s="25"/>
      <c r="F67" s="19"/>
      <c r="G67" s="25"/>
      <c r="H67" s="19"/>
      <c r="I67" s="25"/>
      <c r="J67" s="19"/>
      <c r="K67" s="25"/>
      <c r="L67" s="19"/>
      <c r="M67" s="25"/>
      <c r="N67" s="19"/>
    </row>
    <row r="68" spans="2:14" x14ac:dyDescent="0.25">
      <c r="B68" s="23"/>
      <c r="C68" s="9"/>
      <c r="D68" s="25"/>
      <c r="E68" s="25"/>
      <c r="F68" s="19"/>
      <c r="G68" s="25"/>
      <c r="H68" s="19"/>
      <c r="I68" s="25"/>
      <c r="J68" s="19"/>
      <c r="K68" s="25"/>
      <c r="L68" s="19"/>
      <c r="M68" s="25"/>
      <c r="N68" s="19"/>
    </row>
    <row r="69" spans="2:14" x14ac:dyDescent="0.25">
      <c r="B69" s="23"/>
      <c r="C69" s="9"/>
      <c r="D69" s="25"/>
      <c r="E69" s="25"/>
      <c r="F69" s="36"/>
      <c r="G69" s="25"/>
      <c r="H69" s="36"/>
      <c r="I69" s="25"/>
      <c r="J69" s="36"/>
      <c r="K69" s="25"/>
      <c r="L69" s="36"/>
      <c r="M69" s="25"/>
      <c r="N69" s="36"/>
    </row>
    <row r="70" spans="2:14" ht="15" customHeight="1" x14ac:dyDescent="0.25">
      <c r="B70" s="142">
        <v>1</v>
      </c>
      <c r="C70" s="24" t="s">
        <v>158</v>
      </c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</row>
    <row r="72" spans="2:14" ht="24.75" customHeight="1" x14ac:dyDescent="0.3">
      <c r="B72" s="150" t="s">
        <v>4</v>
      </c>
      <c r="C72" s="150"/>
      <c r="D72" s="150"/>
      <c r="E72" s="150"/>
      <c r="F72" s="150"/>
      <c r="G72" s="144"/>
      <c r="H72" s="145"/>
      <c r="I72" s="144"/>
      <c r="J72" s="145"/>
      <c r="K72" s="144"/>
      <c r="L72" s="145"/>
      <c r="M72" s="144"/>
      <c r="N72" s="145" t="s">
        <v>86</v>
      </c>
    </row>
    <row r="73" spans="2:14" ht="20.25" customHeight="1" x14ac:dyDescent="0.3">
      <c r="C73" s="17"/>
      <c r="D73" s="3"/>
      <c r="E73" s="3"/>
      <c r="F73" s="3"/>
      <c r="G73" s="3"/>
      <c r="H73"/>
      <c r="I73"/>
      <c r="J73"/>
      <c r="K73"/>
      <c r="L73"/>
      <c r="M73"/>
      <c r="N73"/>
    </row>
    <row r="74" spans="2:14" x14ac:dyDescent="0.25">
      <c r="H74"/>
      <c r="I74"/>
      <c r="J74"/>
      <c r="K74"/>
      <c r="L74"/>
      <c r="M74"/>
      <c r="N74"/>
    </row>
    <row r="75" spans="2:14" x14ac:dyDescent="0.25">
      <c r="H75"/>
      <c r="I75"/>
      <c r="J75"/>
      <c r="K75"/>
      <c r="L75"/>
      <c r="M75"/>
      <c r="N75"/>
    </row>
    <row r="76" spans="2:14" x14ac:dyDescent="0.25">
      <c r="H76"/>
      <c r="I76"/>
      <c r="J76"/>
      <c r="K76"/>
      <c r="L76"/>
      <c r="M76"/>
      <c r="N76"/>
    </row>
    <row r="77" spans="2:14" x14ac:dyDescent="0.25">
      <c r="H77"/>
      <c r="I77"/>
      <c r="J77"/>
      <c r="K77"/>
      <c r="L77"/>
      <c r="M77"/>
      <c r="N77"/>
    </row>
  </sheetData>
  <mergeCells count="8">
    <mergeCell ref="B2:C2"/>
    <mergeCell ref="J12:N12"/>
    <mergeCell ref="C5:N5"/>
    <mergeCell ref="C7:N7"/>
    <mergeCell ref="C8:N8"/>
    <mergeCell ref="C9:N9"/>
    <mergeCell ref="C10:N10"/>
    <mergeCell ref="F12:H12"/>
  </mergeCells>
  <printOptions horizontalCentered="1"/>
  <pageMargins left="0.5" right="0.5" top="0.5" bottom="0.5" header="0" footer="0"/>
  <pageSetup scale="65" orientation="portrait" r:id="rId1"/>
  <headerFooter>
    <oddHeader xml:space="preserve">&amp;R&amp;"Times New Roman,Bold"&amp;12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80"/>
  <sheetViews>
    <sheetView tabSelected="1" topLeftCell="A22" zoomScale="85" zoomScaleNormal="85" workbookViewId="0">
      <selection activeCell="A46" sqref="A46:XFD46"/>
    </sheetView>
  </sheetViews>
  <sheetFormatPr defaultRowHeight="15" x14ac:dyDescent="0.25"/>
  <cols>
    <col min="1" max="1" width="5.28515625" customWidth="1"/>
    <col min="2" max="2" width="4.140625" style="117" customWidth="1"/>
    <col min="3" max="3" width="47.5703125" customWidth="1"/>
    <col min="4" max="4" width="13.42578125" style="15" customWidth="1"/>
    <col min="5" max="5" width="3.42578125" style="15" customWidth="1"/>
    <col min="6" max="6" width="10.85546875" style="15" customWidth="1"/>
    <col min="7" max="7" width="3.42578125" style="15" customWidth="1"/>
    <col min="8" max="8" width="12.5703125" style="15" customWidth="1"/>
    <col min="9" max="9" width="3.42578125" style="15" customWidth="1"/>
    <col min="10" max="10" width="13.42578125" style="15" customWidth="1"/>
    <col min="11" max="11" width="3.42578125" style="15" customWidth="1"/>
    <col min="12" max="12" width="11.140625" style="15" customWidth="1"/>
    <col min="13" max="13" width="3.42578125" style="15" customWidth="1"/>
    <col min="14" max="14" width="12.28515625" style="15" customWidth="1"/>
    <col min="15" max="15" width="5.140625" customWidth="1"/>
  </cols>
  <sheetData>
    <row r="2" spans="2:15" ht="17.45" customHeight="1" x14ac:dyDescent="0.3">
      <c r="B2" s="153" t="str">
        <f>'Page 5 of 9'!B2</f>
        <v>Financial Performance:  2019 to 2023E</v>
      </c>
      <c r="C2" s="151"/>
      <c r="D2" s="147"/>
      <c r="E2" s="147"/>
      <c r="F2" s="146"/>
      <c r="G2" s="147"/>
      <c r="H2" s="146"/>
      <c r="I2" s="147"/>
      <c r="J2" s="146"/>
      <c r="K2" s="147"/>
      <c r="L2" s="146"/>
      <c r="M2" s="147"/>
      <c r="N2" s="146" t="s">
        <v>232</v>
      </c>
      <c r="O2" s="1"/>
    </row>
    <row r="3" spans="2:15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  <c r="O3" s="1"/>
    </row>
    <row r="4" spans="2:15" ht="18.75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  <c r="O4" s="4"/>
    </row>
    <row r="5" spans="2:15" ht="15.75" x14ac:dyDescent="0.25">
      <c r="B5" s="118"/>
      <c r="C5" s="171" t="s">
        <v>0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5" ht="15.75" x14ac:dyDescent="0.25">
      <c r="B7" s="118"/>
      <c r="C7" s="171" t="s">
        <v>5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5" ht="15.75" x14ac:dyDescent="0.25">
      <c r="B8" s="118"/>
      <c r="C8" s="171" t="s">
        <v>155</v>
      </c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5" ht="15.75" x14ac:dyDescent="0.25">
      <c r="B9" s="118"/>
      <c r="C9" s="171" t="s">
        <v>116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5" ht="15" customHeight="1" x14ac:dyDescent="0.25">
      <c r="B10" s="118"/>
      <c r="C10" s="171" t="s">
        <v>1</v>
      </c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5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5" ht="15" customHeight="1" thickBot="1" x14ac:dyDescent="0.3">
      <c r="B12" s="23"/>
      <c r="C12" s="6"/>
      <c r="D12" s="166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5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5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5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5" x14ac:dyDescent="0.25">
      <c r="B16" s="23">
        <v>1</v>
      </c>
      <c r="C16" s="32" t="s">
        <v>105</v>
      </c>
      <c r="D16" s="19"/>
      <c r="E16" s="37"/>
      <c r="F16" s="19"/>
      <c r="G16" s="37"/>
      <c r="H16" s="19"/>
      <c r="I16" s="37"/>
      <c r="J16" s="19"/>
      <c r="K16" s="37"/>
      <c r="L16" s="19"/>
      <c r="M16" s="37"/>
      <c r="N16" s="19"/>
    </row>
    <row r="17" spans="2:15" x14ac:dyDescent="0.25">
      <c r="B17" s="23">
        <f>B16+1</f>
        <v>2</v>
      </c>
      <c r="C17" s="30" t="s">
        <v>106</v>
      </c>
      <c r="D17" s="19">
        <v>640370</v>
      </c>
      <c r="E17" s="19"/>
      <c r="F17" s="19">
        <v>616343</v>
      </c>
      <c r="G17" s="19"/>
      <c r="H17" s="19">
        <v>629385</v>
      </c>
      <c r="I17" s="19"/>
      <c r="J17" s="19">
        <v>653961</v>
      </c>
      <c r="K17" s="19"/>
      <c r="L17" s="19">
        <v>678353</v>
      </c>
      <c r="M17" s="19"/>
      <c r="N17" s="19">
        <v>699501</v>
      </c>
      <c r="O17" s="31"/>
    </row>
    <row r="18" spans="2:15" ht="18" x14ac:dyDescent="0.25">
      <c r="B18" s="23">
        <f t="shared" ref="B18:B38" si="0">B17+1</f>
        <v>3</v>
      </c>
      <c r="C18" s="30" t="s">
        <v>167</v>
      </c>
      <c r="D18" s="19">
        <v>8917</v>
      </c>
      <c r="E18" s="19"/>
      <c r="F18" s="19">
        <v>8880</v>
      </c>
      <c r="G18" s="19"/>
      <c r="H18" s="19">
        <v>4425</v>
      </c>
      <c r="I18" s="19"/>
      <c r="J18" s="19">
        <v>0</v>
      </c>
      <c r="K18" s="19"/>
      <c r="L18" s="19">
        <v>0</v>
      </c>
      <c r="M18" s="19"/>
      <c r="N18" s="19">
        <v>0</v>
      </c>
      <c r="O18" s="31"/>
    </row>
    <row r="19" spans="2:15" x14ac:dyDescent="0.25">
      <c r="B19" s="23">
        <f t="shared" si="0"/>
        <v>4</v>
      </c>
      <c r="C19" s="30" t="s">
        <v>108</v>
      </c>
      <c r="D19" s="19">
        <v>530327</v>
      </c>
      <c r="E19" s="19"/>
      <c r="F19" s="19">
        <v>510388</v>
      </c>
      <c r="G19" s="19"/>
      <c r="H19" s="19">
        <v>516759</v>
      </c>
      <c r="I19" s="19"/>
      <c r="J19" s="19">
        <v>525730</v>
      </c>
      <c r="K19" s="19"/>
      <c r="L19" s="19">
        <v>539835</v>
      </c>
      <c r="M19" s="19"/>
      <c r="N19" s="19">
        <v>545556</v>
      </c>
      <c r="O19" s="31"/>
    </row>
    <row r="20" spans="2:15" ht="15.75" thickBot="1" x14ac:dyDescent="0.3">
      <c r="B20" s="23">
        <f t="shared" si="0"/>
        <v>5</v>
      </c>
      <c r="C20" s="30"/>
      <c r="D20" s="40">
        <f>SUM(D17:D19)</f>
        <v>1179614</v>
      </c>
      <c r="E20" s="19"/>
      <c r="F20" s="40">
        <f>SUM(F17:F19)</f>
        <v>1135611</v>
      </c>
      <c r="G20" s="19"/>
      <c r="H20" s="40">
        <f>SUM(H17:H19)</f>
        <v>1150569</v>
      </c>
      <c r="I20" s="19"/>
      <c r="J20" s="40">
        <f>SUM(J17:J19)</f>
        <v>1179691</v>
      </c>
      <c r="K20" s="19"/>
      <c r="L20" s="40">
        <f>SUM(L17:L19)</f>
        <v>1218188</v>
      </c>
      <c r="M20" s="19"/>
      <c r="N20" s="40">
        <f>SUM(N17:N19)</f>
        <v>1245057</v>
      </c>
      <c r="O20" s="31"/>
    </row>
    <row r="21" spans="2:15" x14ac:dyDescent="0.25">
      <c r="B21" s="23">
        <f t="shared" si="0"/>
        <v>6</v>
      </c>
      <c r="C21" s="30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31"/>
    </row>
    <row r="22" spans="2:15" x14ac:dyDescent="0.25">
      <c r="B22" s="23">
        <f t="shared" si="0"/>
        <v>7</v>
      </c>
      <c r="C22" s="32" t="s">
        <v>109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31"/>
    </row>
    <row r="23" spans="2:15" x14ac:dyDescent="0.25">
      <c r="B23" s="23">
        <f t="shared" si="0"/>
        <v>8</v>
      </c>
      <c r="C23" s="30" t="s">
        <v>106</v>
      </c>
      <c r="D23" s="29">
        <v>54.28</v>
      </c>
      <c r="E23" s="19"/>
      <c r="F23" s="29">
        <v>54.279999999999994</v>
      </c>
      <c r="G23" s="19"/>
      <c r="H23" s="29">
        <v>54.702100000000002</v>
      </c>
      <c r="I23" s="29"/>
      <c r="J23" s="29">
        <f>J17/J$20*100</f>
        <v>55.434940166535142</v>
      </c>
      <c r="K23" s="29"/>
      <c r="L23" s="29">
        <f>L17/L$20*100</f>
        <v>55.685411447165791</v>
      </c>
      <c r="M23" s="29"/>
      <c r="N23" s="29">
        <f>N17/N$20*100</f>
        <v>56.182247077844629</v>
      </c>
      <c r="O23" s="31"/>
    </row>
    <row r="24" spans="2:15" x14ac:dyDescent="0.25">
      <c r="B24" s="23">
        <f t="shared" si="0"/>
        <v>9</v>
      </c>
      <c r="C24" s="30" t="s">
        <v>107</v>
      </c>
      <c r="D24" s="29">
        <v>0.76</v>
      </c>
      <c r="E24" s="19"/>
      <c r="F24" s="29">
        <v>0.77999999999999992</v>
      </c>
      <c r="G24" s="19"/>
      <c r="H24" s="29">
        <v>0.3851</v>
      </c>
      <c r="I24" s="19"/>
      <c r="J24" s="29">
        <f t="shared" ref="J24:L25" si="1">J18/J$20*100</f>
        <v>0</v>
      </c>
      <c r="K24" s="19"/>
      <c r="L24" s="29">
        <f t="shared" si="1"/>
        <v>0</v>
      </c>
      <c r="M24" s="19"/>
      <c r="N24" s="29">
        <f t="shared" ref="N24:N25" si="2">N18/N$20*100</f>
        <v>0</v>
      </c>
      <c r="O24" s="31"/>
    </row>
    <row r="25" spans="2:15" x14ac:dyDescent="0.25">
      <c r="B25" s="23">
        <f t="shared" si="0"/>
        <v>10</v>
      </c>
      <c r="C25" s="30" t="s">
        <v>108</v>
      </c>
      <c r="D25" s="29">
        <v>44.96</v>
      </c>
      <c r="E25" s="19"/>
      <c r="F25" s="29">
        <v>44.940000000000005</v>
      </c>
      <c r="G25" s="19"/>
      <c r="H25" s="29">
        <v>44.9133</v>
      </c>
      <c r="I25" s="19"/>
      <c r="J25" s="29">
        <f t="shared" si="1"/>
        <v>44.565059833464865</v>
      </c>
      <c r="K25" s="19"/>
      <c r="L25" s="29">
        <f t="shared" si="1"/>
        <v>44.314588552834209</v>
      </c>
      <c r="M25" s="19"/>
      <c r="N25" s="29">
        <f t="shared" si="2"/>
        <v>43.817752922155371</v>
      </c>
      <c r="O25" s="31"/>
    </row>
    <row r="26" spans="2:15" ht="15.75" thickBot="1" x14ac:dyDescent="0.3">
      <c r="B26" s="23">
        <f t="shared" si="0"/>
        <v>11</v>
      </c>
      <c r="C26" s="30"/>
      <c r="D26" s="42">
        <f>SUM(D23:D25)</f>
        <v>100</v>
      </c>
      <c r="E26" s="19"/>
      <c r="F26" s="42">
        <f>SUM(F23:F25)</f>
        <v>100</v>
      </c>
      <c r="G26" s="19"/>
      <c r="H26" s="42">
        <f>SUM(H23:H25)</f>
        <v>100.0005</v>
      </c>
      <c r="I26" s="19"/>
      <c r="J26" s="42">
        <f>SUM(J23:J25)</f>
        <v>100</v>
      </c>
      <c r="K26" s="19"/>
      <c r="L26" s="42">
        <f>SUM(L23:L25)</f>
        <v>100</v>
      </c>
      <c r="M26" s="19"/>
      <c r="N26" s="42">
        <f>SUM(N23:N25)</f>
        <v>100</v>
      </c>
      <c r="O26" s="31"/>
    </row>
    <row r="27" spans="2:15" x14ac:dyDescent="0.25">
      <c r="B27" s="23">
        <f t="shared" si="0"/>
        <v>12</v>
      </c>
      <c r="C27" s="30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31"/>
    </row>
    <row r="28" spans="2:15" x14ac:dyDescent="0.25">
      <c r="B28" s="23">
        <f t="shared" si="0"/>
        <v>13</v>
      </c>
      <c r="C28" s="32" t="s">
        <v>110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31"/>
    </row>
    <row r="29" spans="2:15" ht="18" x14ac:dyDescent="0.25">
      <c r="B29" s="23">
        <f t="shared" si="0"/>
        <v>14</v>
      </c>
      <c r="C29" s="30" t="s">
        <v>168</v>
      </c>
      <c r="D29" s="29">
        <v>5.84</v>
      </c>
      <c r="E29" s="19"/>
      <c r="F29" s="29">
        <v>5.68</v>
      </c>
      <c r="G29" s="19"/>
      <c r="H29" s="29">
        <v>5.83</v>
      </c>
      <c r="I29" s="29"/>
      <c r="J29" s="29">
        <v>5.3054247977403453</v>
      </c>
      <c r="K29" s="29"/>
      <c r="L29" s="29">
        <v>5.0987504460515671</v>
      </c>
      <c r="M29" s="29"/>
      <c r="N29" s="29">
        <v>4.7057717215003789</v>
      </c>
      <c r="O29" s="31"/>
    </row>
    <row r="30" spans="2:15" x14ac:dyDescent="0.25">
      <c r="B30" s="23">
        <f t="shared" si="0"/>
        <v>15</v>
      </c>
      <c r="C30" s="30" t="s">
        <v>107</v>
      </c>
      <c r="D30" s="29">
        <v>6.19</v>
      </c>
      <c r="E30" s="19"/>
      <c r="F30" s="29">
        <v>6.19</v>
      </c>
      <c r="G30" s="19"/>
      <c r="H30" s="29">
        <v>7.84</v>
      </c>
      <c r="I30" s="29"/>
      <c r="J30" s="29">
        <v>0</v>
      </c>
      <c r="K30" s="29"/>
      <c r="L30" s="29">
        <v>0</v>
      </c>
      <c r="M30" s="29"/>
      <c r="N30" s="29">
        <v>0</v>
      </c>
      <c r="O30" s="31"/>
    </row>
    <row r="31" spans="2:15" x14ac:dyDescent="0.25">
      <c r="B31" s="23">
        <f t="shared" si="0"/>
        <v>16</v>
      </c>
      <c r="C31" s="30" t="s">
        <v>108</v>
      </c>
      <c r="D31" s="29">
        <v>8.5</v>
      </c>
      <c r="E31" s="19"/>
      <c r="F31" s="29">
        <v>8.7899999999999991</v>
      </c>
      <c r="G31" s="19"/>
      <c r="H31" s="29">
        <v>8.93</v>
      </c>
      <c r="I31" s="29"/>
      <c r="J31" s="29">
        <v>8.2422314745098308</v>
      </c>
      <c r="K31" s="29"/>
      <c r="L31" s="29">
        <v>7.1642339157556485</v>
      </c>
      <c r="M31" s="29"/>
      <c r="N31" s="29">
        <v>6.3359131776178454</v>
      </c>
      <c r="O31" s="31"/>
    </row>
    <row r="32" spans="2:15" x14ac:dyDescent="0.25">
      <c r="B32" s="23">
        <f t="shared" si="0"/>
        <v>17</v>
      </c>
      <c r="C32" s="30"/>
      <c r="D32" s="29"/>
      <c r="E32" s="19"/>
      <c r="F32" s="29"/>
      <c r="G32" s="19"/>
      <c r="H32" s="29"/>
      <c r="I32" s="29"/>
      <c r="J32" s="29"/>
      <c r="K32" s="29"/>
      <c r="L32" s="29"/>
      <c r="M32" s="29"/>
      <c r="N32" s="29"/>
      <c r="O32" s="31"/>
    </row>
    <row r="33" spans="2:15" x14ac:dyDescent="0.25">
      <c r="B33" s="23">
        <f t="shared" si="0"/>
        <v>18</v>
      </c>
      <c r="C33" s="30"/>
      <c r="D33" s="29"/>
      <c r="E33" s="19"/>
      <c r="F33" s="19"/>
      <c r="G33" s="19"/>
      <c r="H33" s="29"/>
      <c r="I33" s="29"/>
      <c r="J33" s="29"/>
      <c r="K33" s="29"/>
      <c r="L33" s="29"/>
      <c r="M33" s="29"/>
      <c r="N33" s="29"/>
      <c r="O33" s="31"/>
    </row>
    <row r="34" spans="2:15" x14ac:dyDescent="0.25">
      <c r="B34" s="23">
        <f t="shared" si="0"/>
        <v>19</v>
      </c>
      <c r="C34" s="32" t="s">
        <v>111</v>
      </c>
      <c r="D34" s="29"/>
      <c r="E34" s="19"/>
      <c r="F34" s="19"/>
      <c r="G34" s="19"/>
      <c r="H34" s="29"/>
      <c r="I34" s="29"/>
      <c r="J34" s="29"/>
      <c r="K34" s="29"/>
      <c r="L34" s="29"/>
      <c r="M34" s="29"/>
      <c r="N34" s="29"/>
      <c r="O34" s="31"/>
    </row>
    <row r="35" spans="2:15" x14ac:dyDescent="0.25">
      <c r="B35" s="23">
        <f t="shared" si="0"/>
        <v>20</v>
      </c>
      <c r="C35" s="30" t="s">
        <v>106</v>
      </c>
      <c r="D35" s="29">
        <v>3.17</v>
      </c>
      <c r="E35" s="19"/>
      <c r="F35" s="29">
        <v>3.0831</v>
      </c>
      <c r="G35" s="19"/>
      <c r="H35" s="29">
        <v>3.1890999999999998</v>
      </c>
      <c r="I35" s="29"/>
      <c r="J35" s="29">
        <f>ROUND((J23*J29)/100,4)</f>
        <v>2.9411</v>
      </c>
      <c r="K35" s="29"/>
      <c r="L35" s="29">
        <f>ROUND((L23*L29)/100,4)</f>
        <v>2.8393000000000002</v>
      </c>
      <c r="M35" s="29"/>
      <c r="N35" s="29">
        <f>ROUND((N23*N29)/100,4)</f>
        <v>2.6438000000000001</v>
      </c>
      <c r="O35" s="31"/>
    </row>
    <row r="36" spans="2:15" x14ac:dyDescent="0.25">
      <c r="B36" s="23">
        <f t="shared" si="0"/>
        <v>21</v>
      </c>
      <c r="C36" s="30" t="s">
        <v>107</v>
      </c>
      <c r="D36" s="29">
        <v>0.05</v>
      </c>
      <c r="E36" s="19"/>
      <c r="F36" s="29">
        <v>4.8300000000000003E-2</v>
      </c>
      <c r="G36" s="19"/>
      <c r="H36" s="29">
        <v>3.0200000000000001E-2</v>
      </c>
      <c r="I36" s="29"/>
      <c r="J36" s="29">
        <f>ROUND((J24*J30)/100,6)</f>
        <v>0</v>
      </c>
      <c r="K36" s="29"/>
      <c r="L36" s="29">
        <f>ROUND((L24*L30)/100,6)</f>
        <v>0</v>
      </c>
      <c r="M36" s="29"/>
      <c r="N36" s="29">
        <f>ROUND((N24*N30)/100,6)</f>
        <v>0</v>
      </c>
      <c r="O36" s="31"/>
    </row>
    <row r="37" spans="2:15" x14ac:dyDescent="0.25">
      <c r="B37" s="23">
        <f t="shared" si="0"/>
        <v>22</v>
      </c>
      <c r="C37" s="30" t="s">
        <v>108</v>
      </c>
      <c r="D37" s="29">
        <v>3.82</v>
      </c>
      <c r="E37" s="19"/>
      <c r="F37" s="29">
        <v>3.9502000000000002</v>
      </c>
      <c r="G37" s="19"/>
      <c r="H37" s="29">
        <v>4.0107999999999997</v>
      </c>
      <c r="I37" s="19"/>
      <c r="J37" s="29">
        <f>ROUND((J25*J31)/100,4)</f>
        <v>3.6732</v>
      </c>
      <c r="K37" s="19"/>
      <c r="L37" s="29">
        <f>ROUND((L25*L31)/100,4)</f>
        <v>3.1747999999999998</v>
      </c>
      <c r="M37" s="19"/>
      <c r="N37" s="29">
        <f>ROUND((N25*N31)/100,4)</f>
        <v>2.7763</v>
      </c>
      <c r="O37" s="31"/>
    </row>
    <row r="38" spans="2:15" ht="15.75" thickBot="1" x14ac:dyDescent="0.3">
      <c r="B38" s="23">
        <f t="shared" si="0"/>
        <v>23</v>
      </c>
      <c r="C38" s="30"/>
      <c r="D38" s="42">
        <f>SUM(D35:D37)</f>
        <v>7.0399999999999991</v>
      </c>
      <c r="E38" s="19"/>
      <c r="F38" s="42">
        <f>SUM(F35:F37)</f>
        <v>7.0815999999999999</v>
      </c>
      <c r="G38" s="19"/>
      <c r="H38" s="42">
        <f>SUM(H35:H37)</f>
        <v>7.2300999999999993</v>
      </c>
      <c r="I38" s="19"/>
      <c r="J38" s="42">
        <f>SUM(J35:J37)</f>
        <v>6.6143000000000001</v>
      </c>
      <c r="K38" s="19"/>
      <c r="L38" s="42">
        <f>SUM(L35:L37)-0.001</f>
        <v>6.0130999999999997</v>
      </c>
      <c r="M38" s="19"/>
      <c r="N38" s="42">
        <f>SUM(N35:N37)</f>
        <v>5.4200999999999997</v>
      </c>
      <c r="O38" s="31"/>
    </row>
    <row r="39" spans="2:15" x14ac:dyDescent="0.25">
      <c r="B39" s="23"/>
      <c r="C39" s="30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31"/>
    </row>
    <row r="40" spans="2:15" x14ac:dyDescent="0.25">
      <c r="B40" s="23"/>
      <c r="C40" s="30"/>
      <c r="D40" s="38"/>
      <c r="E40" s="38"/>
      <c r="F40" s="19"/>
      <c r="G40" s="38"/>
      <c r="H40" s="19"/>
      <c r="I40" s="38"/>
      <c r="J40" s="19"/>
      <c r="K40" s="38"/>
      <c r="L40" s="19"/>
      <c r="M40" s="38"/>
      <c r="N40" s="29"/>
      <c r="O40" s="31"/>
    </row>
    <row r="41" spans="2:15" x14ac:dyDescent="0.25">
      <c r="B41" s="23"/>
      <c r="C41" s="30"/>
      <c r="D41" s="39"/>
      <c r="E41" s="39"/>
      <c r="F41" s="19"/>
      <c r="G41" s="39"/>
      <c r="H41" s="19"/>
      <c r="I41" s="39"/>
      <c r="J41" s="19"/>
      <c r="K41" s="39"/>
      <c r="L41" s="19"/>
      <c r="M41" s="39"/>
      <c r="N41" s="19"/>
      <c r="O41" s="31"/>
    </row>
    <row r="42" spans="2:15" x14ac:dyDescent="0.25">
      <c r="B42" s="23"/>
      <c r="C42" s="30"/>
      <c r="D42" s="26"/>
      <c r="E42" s="26"/>
      <c r="F42" s="19"/>
      <c r="G42" s="26"/>
      <c r="H42" s="19"/>
      <c r="I42" s="26"/>
      <c r="J42" s="19"/>
      <c r="K42" s="26"/>
      <c r="L42" s="19"/>
      <c r="M42" s="26"/>
      <c r="N42" s="19"/>
      <c r="O42" s="31"/>
    </row>
    <row r="43" spans="2:15" x14ac:dyDescent="0.25">
      <c r="B43" s="23"/>
      <c r="C43" s="30"/>
      <c r="D43" s="26"/>
      <c r="E43" s="26"/>
      <c r="F43" s="19"/>
      <c r="G43" s="26"/>
      <c r="H43" s="19"/>
      <c r="I43" s="26"/>
      <c r="J43" s="19"/>
      <c r="K43" s="26"/>
      <c r="L43" s="19"/>
      <c r="M43" s="26"/>
      <c r="N43" s="19"/>
      <c r="O43" s="31"/>
    </row>
    <row r="44" spans="2:15" x14ac:dyDescent="0.25">
      <c r="B44" s="23"/>
      <c r="C44" s="30"/>
      <c r="D44" s="39"/>
      <c r="E44" s="39"/>
      <c r="F44" s="19"/>
      <c r="G44" s="39"/>
      <c r="H44" s="19"/>
      <c r="I44" s="39"/>
      <c r="J44" s="19"/>
      <c r="K44" s="39"/>
      <c r="L44" s="19"/>
      <c r="M44" s="39"/>
      <c r="N44" s="19"/>
      <c r="O44" s="31"/>
    </row>
    <row r="45" spans="2:15" x14ac:dyDescent="0.25">
      <c r="B45" s="23"/>
      <c r="C45" s="30"/>
      <c r="D45" s="39"/>
      <c r="E45" s="39"/>
      <c r="F45" s="19"/>
      <c r="G45" s="39"/>
      <c r="H45" s="19"/>
      <c r="I45" s="39"/>
      <c r="J45" s="19"/>
      <c r="K45" s="39"/>
      <c r="L45" s="19"/>
      <c r="M45" s="39"/>
      <c r="N45" s="19"/>
      <c r="O45" s="31"/>
    </row>
    <row r="46" spans="2:15" x14ac:dyDescent="0.25">
      <c r="B46" s="23"/>
      <c r="C46" s="30"/>
      <c r="D46" s="39"/>
      <c r="E46" s="39"/>
      <c r="F46" s="19"/>
      <c r="G46" s="39"/>
      <c r="H46" s="19"/>
      <c r="I46" s="39"/>
      <c r="J46" s="19"/>
      <c r="K46" s="39"/>
      <c r="L46" s="19"/>
      <c r="M46" s="39"/>
      <c r="N46" s="19"/>
      <c r="O46" s="31"/>
    </row>
    <row r="47" spans="2:15" x14ac:dyDescent="0.25">
      <c r="B47" s="23"/>
      <c r="C47" s="30"/>
      <c r="D47" s="39"/>
      <c r="E47" s="39"/>
      <c r="F47" s="19"/>
      <c r="G47" s="39"/>
      <c r="H47" s="19"/>
      <c r="I47" s="39"/>
      <c r="J47" s="19"/>
      <c r="K47" s="39"/>
      <c r="L47" s="19"/>
      <c r="M47" s="39"/>
      <c r="N47" s="19"/>
      <c r="O47" s="31"/>
    </row>
    <row r="48" spans="2:15" x14ac:dyDescent="0.25">
      <c r="B48" s="23"/>
      <c r="C48" s="30"/>
      <c r="D48" s="39"/>
      <c r="E48" s="39"/>
      <c r="F48" s="19"/>
      <c r="G48" s="39"/>
      <c r="H48" s="19"/>
      <c r="I48" s="39"/>
      <c r="J48" s="19"/>
      <c r="K48" s="39"/>
      <c r="L48" s="19"/>
      <c r="M48" s="39"/>
      <c r="N48" s="19"/>
      <c r="O48" s="31"/>
    </row>
    <row r="49" spans="2:15" x14ac:dyDescent="0.25">
      <c r="B49" s="23"/>
      <c r="C49" s="30"/>
      <c r="D49" s="39"/>
      <c r="E49" s="39"/>
      <c r="F49" s="19"/>
      <c r="G49" s="39"/>
      <c r="H49" s="19"/>
      <c r="I49" s="39"/>
      <c r="J49" s="19"/>
      <c r="K49" s="39"/>
      <c r="L49" s="19"/>
      <c r="M49" s="39"/>
      <c r="N49" s="19"/>
      <c r="O49" s="31"/>
    </row>
    <row r="50" spans="2:15" x14ac:dyDescent="0.25">
      <c r="B50" s="23"/>
      <c r="C50" s="30"/>
      <c r="D50" s="39"/>
      <c r="E50" s="39"/>
      <c r="F50" s="19"/>
      <c r="G50" s="39"/>
      <c r="H50" s="19"/>
      <c r="I50" s="39"/>
      <c r="J50" s="19"/>
      <c r="K50" s="39"/>
      <c r="L50" s="19"/>
      <c r="M50" s="39"/>
      <c r="N50" s="19"/>
      <c r="O50" s="31"/>
    </row>
    <row r="51" spans="2:15" x14ac:dyDescent="0.25">
      <c r="B51" s="23"/>
      <c r="C51" s="30"/>
      <c r="D51" s="39"/>
      <c r="E51" s="39"/>
      <c r="F51" s="19"/>
      <c r="G51" s="39"/>
      <c r="H51" s="19"/>
      <c r="I51" s="39"/>
      <c r="J51" s="19"/>
      <c r="K51" s="39"/>
      <c r="L51" s="19"/>
      <c r="M51" s="39"/>
      <c r="N51" s="19"/>
      <c r="O51" s="31"/>
    </row>
    <row r="52" spans="2:15" x14ac:dyDescent="0.25">
      <c r="B52" s="23"/>
      <c r="C52" s="30"/>
      <c r="D52" s="39"/>
      <c r="E52" s="39"/>
      <c r="F52" s="19"/>
      <c r="G52" s="39"/>
      <c r="H52" s="19"/>
      <c r="I52" s="39"/>
      <c r="J52" s="19"/>
      <c r="K52" s="39"/>
      <c r="L52" s="19"/>
      <c r="M52" s="39"/>
      <c r="N52" s="19"/>
      <c r="O52" s="31"/>
    </row>
    <row r="53" spans="2:15" x14ac:dyDescent="0.25">
      <c r="B53" s="23"/>
      <c r="C53" s="30"/>
      <c r="D53" s="39"/>
      <c r="E53" s="39"/>
      <c r="F53" s="19"/>
      <c r="G53" s="39"/>
      <c r="H53" s="19"/>
      <c r="I53" s="39"/>
      <c r="J53" s="19"/>
      <c r="K53" s="39"/>
      <c r="L53" s="19"/>
      <c r="M53" s="39"/>
      <c r="N53" s="19"/>
      <c r="O53" s="31"/>
    </row>
    <row r="54" spans="2:15" x14ac:dyDescent="0.25">
      <c r="B54" s="23"/>
      <c r="C54" s="30"/>
      <c r="D54" s="39"/>
      <c r="E54" s="39"/>
      <c r="F54" s="19"/>
      <c r="G54" s="39"/>
      <c r="H54" s="19"/>
      <c r="I54" s="39"/>
      <c r="J54" s="19"/>
      <c r="K54" s="39"/>
      <c r="L54" s="19"/>
      <c r="M54" s="39"/>
      <c r="N54" s="19"/>
      <c r="O54" s="31"/>
    </row>
    <row r="55" spans="2:15" x14ac:dyDescent="0.25">
      <c r="B55" s="23"/>
      <c r="C55" s="30"/>
      <c r="D55" s="39"/>
      <c r="E55" s="39"/>
      <c r="F55" s="19"/>
      <c r="G55" s="39"/>
      <c r="H55" s="19"/>
      <c r="I55" s="39"/>
      <c r="J55" s="19"/>
      <c r="K55" s="39"/>
      <c r="L55" s="19"/>
      <c r="M55" s="39"/>
      <c r="N55" s="19"/>
      <c r="O55" s="31"/>
    </row>
    <row r="56" spans="2:15" x14ac:dyDescent="0.25">
      <c r="B56" s="23"/>
      <c r="C56" s="30"/>
      <c r="D56" s="39"/>
      <c r="E56" s="39"/>
      <c r="F56" s="19"/>
      <c r="G56" s="39"/>
      <c r="H56" s="19"/>
      <c r="I56" s="39"/>
      <c r="J56" s="19"/>
      <c r="K56" s="39"/>
      <c r="L56" s="19"/>
      <c r="M56" s="39"/>
      <c r="N56" s="19"/>
      <c r="O56" s="31"/>
    </row>
    <row r="57" spans="2:15" x14ac:dyDescent="0.25">
      <c r="B57" s="23"/>
      <c r="C57" s="30"/>
      <c r="D57" s="39"/>
      <c r="E57" s="39"/>
      <c r="F57" s="19"/>
      <c r="G57" s="39"/>
      <c r="H57" s="19"/>
      <c r="I57" s="39"/>
      <c r="J57" s="19"/>
      <c r="K57" s="39"/>
      <c r="L57" s="19"/>
      <c r="M57" s="39"/>
      <c r="N57" s="19"/>
      <c r="O57" s="31"/>
    </row>
    <row r="58" spans="2:15" x14ac:dyDescent="0.25">
      <c r="B58" s="23"/>
      <c r="C58" s="30"/>
      <c r="D58" s="39"/>
      <c r="E58" s="39"/>
      <c r="F58" s="19"/>
      <c r="G58" s="39"/>
      <c r="H58" s="19"/>
      <c r="I58" s="39"/>
      <c r="J58" s="19"/>
      <c r="K58" s="39"/>
      <c r="L58" s="19"/>
      <c r="M58" s="39"/>
      <c r="N58" s="19"/>
      <c r="O58" s="31"/>
    </row>
    <row r="59" spans="2:15" x14ac:dyDescent="0.25">
      <c r="B59" s="23"/>
      <c r="C59" s="30"/>
      <c r="D59" s="39"/>
      <c r="E59" s="39"/>
      <c r="F59" s="19"/>
      <c r="G59" s="39"/>
      <c r="H59" s="19"/>
      <c r="I59" s="39"/>
      <c r="J59" s="19"/>
      <c r="K59" s="39"/>
      <c r="L59" s="19"/>
      <c r="M59" s="39"/>
      <c r="N59" s="19"/>
      <c r="O59" s="31"/>
    </row>
    <row r="60" spans="2:15" x14ac:dyDescent="0.25">
      <c r="B60" s="23"/>
      <c r="C60" s="30"/>
      <c r="D60" s="39"/>
      <c r="E60" s="39"/>
      <c r="F60" s="19"/>
      <c r="G60" s="39"/>
      <c r="H60" s="19"/>
      <c r="I60" s="39"/>
      <c r="J60" s="19"/>
      <c r="K60" s="39"/>
      <c r="L60" s="19"/>
      <c r="M60" s="39"/>
      <c r="N60" s="19"/>
      <c r="O60" s="31"/>
    </row>
    <row r="61" spans="2:15" x14ac:dyDescent="0.25">
      <c r="B61" s="23"/>
      <c r="C61" s="30"/>
      <c r="D61" s="39"/>
      <c r="E61" s="39"/>
      <c r="F61" s="19"/>
      <c r="G61" s="39"/>
      <c r="H61" s="19"/>
      <c r="I61" s="39"/>
      <c r="J61" s="19"/>
      <c r="K61" s="39"/>
      <c r="L61" s="19"/>
      <c r="M61" s="39"/>
      <c r="N61" s="19"/>
      <c r="O61" s="31"/>
    </row>
    <row r="62" spans="2:15" ht="18" x14ac:dyDescent="0.25">
      <c r="B62" s="142">
        <v>1</v>
      </c>
      <c r="C62" s="98" t="s">
        <v>171</v>
      </c>
      <c r="D62" s="39"/>
      <c r="E62" s="39"/>
      <c r="F62" s="19"/>
      <c r="G62" s="39"/>
      <c r="H62" s="19"/>
      <c r="I62" s="39"/>
      <c r="J62" s="19"/>
      <c r="K62" s="39"/>
      <c r="L62" s="19"/>
      <c r="M62" s="39"/>
      <c r="N62" s="19"/>
      <c r="O62" s="31"/>
    </row>
    <row r="63" spans="2:15" x14ac:dyDescent="0.25">
      <c r="B63" s="152"/>
      <c r="C63" s="98" t="s">
        <v>169</v>
      </c>
      <c r="D63" s="39"/>
      <c r="E63" s="39"/>
      <c r="F63" s="19"/>
      <c r="G63" s="39"/>
      <c r="H63" s="19"/>
      <c r="I63" s="39"/>
      <c r="J63" s="19"/>
      <c r="K63" s="39"/>
      <c r="L63" s="19"/>
      <c r="M63" s="39"/>
      <c r="N63" s="19"/>
      <c r="O63" s="31"/>
    </row>
    <row r="64" spans="2:15" x14ac:dyDescent="0.25">
      <c r="B64" s="152"/>
      <c r="C64" s="98" t="s">
        <v>170</v>
      </c>
      <c r="D64" s="39"/>
      <c r="E64" s="39"/>
      <c r="F64" s="19"/>
      <c r="G64" s="39"/>
      <c r="H64" s="19"/>
      <c r="I64" s="39"/>
      <c r="J64" s="19"/>
      <c r="K64" s="39"/>
      <c r="L64" s="19"/>
      <c r="M64" s="39"/>
      <c r="N64" s="19"/>
      <c r="O64" s="31"/>
    </row>
    <row r="65" spans="2:15" ht="7.5" customHeight="1" x14ac:dyDescent="0.25">
      <c r="B65" s="152"/>
      <c r="C65" s="30"/>
      <c r="D65" s="39"/>
      <c r="E65" s="39"/>
      <c r="F65" s="19"/>
      <c r="G65" s="39"/>
      <c r="H65" s="19"/>
      <c r="I65" s="39"/>
      <c r="J65" s="19"/>
      <c r="K65" s="39"/>
      <c r="L65" s="19"/>
      <c r="M65" s="39"/>
      <c r="N65" s="19"/>
      <c r="O65" s="31"/>
    </row>
    <row r="66" spans="2:15" ht="18" x14ac:dyDescent="0.25">
      <c r="B66" s="142">
        <v>2</v>
      </c>
      <c r="C66" s="98" t="s">
        <v>159</v>
      </c>
      <c r="D66" s="100"/>
      <c r="E66" s="100"/>
      <c r="F66" s="99"/>
      <c r="G66" s="100"/>
      <c r="H66" s="99"/>
      <c r="I66" s="100"/>
      <c r="J66" s="99"/>
      <c r="K66" s="100"/>
      <c r="L66" s="99"/>
      <c r="M66" s="100"/>
      <c r="N66" s="99"/>
      <c r="O66" s="31"/>
    </row>
    <row r="67" spans="2:15" x14ac:dyDescent="0.25">
      <c r="B67" s="23"/>
      <c r="C67" s="24" t="s">
        <v>156</v>
      </c>
      <c r="D67" s="101"/>
      <c r="E67" s="101"/>
      <c r="F67" s="99"/>
      <c r="G67" s="101"/>
      <c r="H67" s="99"/>
      <c r="I67" s="101"/>
      <c r="J67" s="99"/>
      <c r="K67" s="101"/>
      <c r="L67" s="99"/>
      <c r="M67" s="101"/>
      <c r="N67" s="99"/>
      <c r="O67" s="31"/>
    </row>
    <row r="68" spans="2:15" x14ac:dyDescent="0.25">
      <c r="B68" s="23"/>
      <c r="C68" s="24" t="s">
        <v>112</v>
      </c>
      <c r="D68" s="101"/>
      <c r="E68" s="101"/>
      <c r="F68" s="99"/>
      <c r="G68" s="101"/>
      <c r="H68" s="99"/>
      <c r="I68" s="101"/>
      <c r="J68" s="99"/>
      <c r="K68" s="101"/>
      <c r="L68" s="99"/>
      <c r="M68" s="101"/>
      <c r="N68" s="99"/>
      <c r="O68" s="31"/>
    </row>
    <row r="69" spans="2:15" x14ac:dyDescent="0.25">
      <c r="B69" s="23"/>
      <c r="C69" s="24"/>
      <c r="D69" s="103"/>
      <c r="E69" s="103"/>
      <c r="F69" s="102">
        <v>2019</v>
      </c>
      <c r="G69" s="103"/>
      <c r="H69" s="102">
        <v>2020</v>
      </c>
      <c r="I69" s="100"/>
      <c r="J69" s="99"/>
      <c r="K69" s="100"/>
      <c r="L69" s="99"/>
      <c r="M69" s="100"/>
      <c r="N69" s="99"/>
      <c r="O69" s="31"/>
    </row>
    <row r="70" spans="2:15" x14ac:dyDescent="0.25">
      <c r="B70" s="23"/>
      <c r="C70" s="24" t="s">
        <v>113</v>
      </c>
      <c r="D70" s="105"/>
      <c r="E70" s="105"/>
      <c r="F70" s="104">
        <f>F29</f>
        <v>5.68</v>
      </c>
      <c r="G70" s="105"/>
      <c r="H70" s="104">
        <f>H29</f>
        <v>5.83</v>
      </c>
      <c r="I70" s="100"/>
      <c r="J70" s="99"/>
      <c r="K70" s="100"/>
      <c r="L70" s="99"/>
      <c r="M70" s="100"/>
      <c r="N70" s="99"/>
      <c r="O70" s="31"/>
    </row>
    <row r="71" spans="2:15" x14ac:dyDescent="0.25">
      <c r="B71" s="23"/>
      <c r="C71" s="24" t="s">
        <v>115</v>
      </c>
      <c r="D71" s="105"/>
      <c r="E71" s="105"/>
      <c r="F71" s="105">
        <v>0.32</v>
      </c>
      <c r="G71" s="105"/>
      <c r="H71" s="105">
        <v>0.15</v>
      </c>
      <c r="I71" s="100"/>
      <c r="J71" s="106"/>
      <c r="K71" s="100"/>
      <c r="L71" s="106"/>
      <c r="M71" s="100"/>
      <c r="N71" s="106"/>
      <c r="O71" s="31"/>
    </row>
    <row r="72" spans="2:15" ht="15.75" thickBot="1" x14ac:dyDescent="0.3">
      <c r="B72" s="23"/>
      <c r="C72" s="24" t="s">
        <v>114</v>
      </c>
      <c r="D72" s="105"/>
      <c r="E72" s="105"/>
      <c r="F72" s="107">
        <f>SUM(F70:F71)</f>
        <v>6</v>
      </c>
      <c r="G72" s="105"/>
      <c r="H72" s="107">
        <f>SUM(H70:H71)</f>
        <v>5.98</v>
      </c>
      <c r="I72" s="100"/>
      <c r="J72" s="100"/>
      <c r="K72" s="100"/>
      <c r="L72" s="100"/>
      <c r="M72" s="100"/>
      <c r="N72" s="100"/>
      <c r="O72" s="31"/>
    </row>
    <row r="73" spans="2:15" x14ac:dyDescent="0.25">
      <c r="B73" s="23"/>
      <c r="C73" s="24"/>
      <c r="D73" s="105"/>
      <c r="E73" s="105"/>
      <c r="F73" s="105"/>
      <c r="G73" s="105"/>
      <c r="H73" s="105"/>
      <c r="I73" s="100"/>
      <c r="J73" s="100"/>
      <c r="K73" s="100"/>
      <c r="L73" s="100"/>
      <c r="M73" s="100"/>
      <c r="N73" s="100"/>
      <c r="O73" s="31"/>
    </row>
    <row r="74" spans="2:15" ht="15" customHeight="1" x14ac:dyDescent="0.25">
      <c r="C74" s="108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</row>
    <row r="75" spans="2:15" ht="20.25" customHeight="1" x14ac:dyDescent="0.3">
      <c r="B75" s="150" t="s">
        <v>4</v>
      </c>
      <c r="C75" s="150"/>
      <c r="D75" s="150"/>
      <c r="E75" s="150"/>
      <c r="F75" s="150"/>
      <c r="G75" s="144"/>
      <c r="H75" s="145"/>
      <c r="I75" s="144"/>
      <c r="J75" s="145"/>
      <c r="K75" s="144"/>
      <c r="L75" s="145"/>
      <c r="M75" s="144"/>
      <c r="N75" s="145" t="s">
        <v>104</v>
      </c>
      <c r="O75" s="16"/>
    </row>
    <row r="76" spans="2:15" ht="18.75" x14ac:dyDescent="0.3">
      <c r="C76" s="17"/>
      <c r="D76" s="3"/>
      <c r="E76" s="3"/>
      <c r="F76" s="3"/>
      <c r="G76" s="3"/>
      <c r="H76"/>
      <c r="I76"/>
      <c r="J76"/>
      <c r="K76"/>
      <c r="L76"/>
      <c r="M76"/>
      <c r="N76"/>
    </row>
    <row r="77" spans="2:15" x14ac:dyDescent="0.25">
      <c r="H77"/>
      <c r="I77"/>
      <c r="J77"/>
      <c r="K77"/>
      <c r="L77"/>
      <c r="M77"/>
      <c r="N77"/>
    </row>
    <row r="78" spans="2:15" x14ac:dyDescent="0.25">
      <c r="H78"/>
      <c r="I78"/>
      <c r="J78"/>
      <c r="K78"/>
      <c r="L78"/>
      <c r="M78"/>
      <c r="N78"/>
    </row>
    <row r="79" spans="2:15" x14ac:dyDescent="0.25">
      <c r="H79"/>
      <c r="I79"/>
      <c r="J79"/>
      <c r="K79"/>
      <c r="L79"/>
      <c r="M79"/>
      <c r="N79"/>
    </row>
    <row r="80" spans="2:15" x14ac:dyDescent="0.25">
      <c r="H80"/>
      <c r="I80"/>
      <c r="J80"/>
      <c r="K80"/>
      <c r="L80"/>
      <c r="M80"/>
      <c r="N80"/>
    </row>
  </sheetData>
  <mergeCells count="7">
    <mergeCell ref="J12:N12"/>
    <mergeCell ref="C5:N5"/>
    <mergeCell ref="C7:N7"/>
    <mergeCell ref="C8:N8"/>
    <mergeCell ref="C9:N9"/>
    <mergeCell ref="C10:N10"/>
    <mergeCell ref="F12:H12"/>
  </mergeCells>
  <printOptions horizontalCentered="1"/>
  <pageMargins left="0.5" right="0.5" top="0.5" bottom="0.5" header="0" footer="0"/>
  <pageSetup scale="62" orientation="portrait" r:id="rId1"/>
  <headerFooter>
    <oddHeader xml:space="preserve">&amp;R&amp;"Times New Roman,Bold"&amp;12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1"/>
  <sheetViews>
    <sheetView view="pageLayout" topLeftCell="A12" zoomScaleNormal="85" workbookViewId="0">
      <selection activeCell="A35" sqref="A35:XFD35"/>
    </sheetView>
  </sheetViews>
  <sheetFormatPr defaultRowHeight="15" x14ac:dyDescent="0.25"/>
  <cols>
    <col min="1" max="1" width="4.5703125" customWidth="1"/>
    <col min="2" max="2" width="4.140625" style="117" customWidth="1"/>
    <col min="3" max="3" width="34.85546875" customWidth="1"/>
    <col min="4" max="4" width="15.5703125" style="15" customWidth="1"/>
    <col min="5" max="5" width="3.42578125" style="15" customWidth="1"/>
    <col min="6" max="6" width="11" style="15" customWidth="1"/>
    <col min="7" max="7" width="3.42578125" style="15" customWidth="1"/>
    <col min="8" max="8" width="11.28515625" style="15" customWidth="1"/>
    <col min="9" max="9" width="3.42578125" style="15" customWidth="1"/>
    <col min="10" max="10" width="11" style="15" customWidth="1"/>
    <col min="11" max="11" width="3.42578125" style="15" customWidth="1"/>
    <col min="12" max="12" width="11.140625" style="15" customWidth="1"/>
    <col min="13" max="13" width="3.42578125" style="15" customWidth="1"/>
    <col min="14" max="14" width="10.85546875" style="15" customWidth="1"/>
    <col min="15" max="15" width="3.85546875" customWidth="1"/>
  </cols>
  <sheetData>
    <row r="2" spans="2:15" ht="17.45" customHeight="1" x14ac:dyDescent="0.3">
      <c r="B2" s="174" t="str">
        <f>'Page 6 of 9'!B2</f>
        <v>Financial Performance:  2019 to 2023E</v>
      </c>
      <c r="C2" s="174"/>
      <c r="D2" s="174"/>
      <c r="E2" s="174"/>
      <c r="F2" s="174"/>
      <c r="G2" s="148"/>
      <c r="H2" s="149"/>
      <c r="I2" s="148"/>
      <c r="J2" s="149"/>
      <c r="K2" s="148"/>
      <c r="L2" s="149"/>
      <c r="M2" s="148"/>
      <c r="N2" s="146" t="s">
        <v>232</v>
      </c>
      <c r="O2" s="1"/>
    </row>
    <row r="3" spans="2:15" ht="18.75" x14ac:dyDescent="0.3">
      <c r="C3" s="2"/>
      <c r="D3" s="3"/>
      <c r="E3" s="3"/>
      <c r="F3" s="4"/>
      <c r="G3" s="3"/>
      <c r="H3" s="4"/>
      <c r="I3" s="3"/>
      <c r="J3" s="4"/>
      <c r="K3" s="3"/>
      <c r="L3" s="4"/>
      <c r="M3" s="3"/>
      <c r="N3" s="4"/>
      <c r="O3" s="1"/>
    </row>
    <row r="4" spans="2:15" ht="18.75" x14ac:dyDescent="0.3">
      <c r="C4" s="2"/>
      <c r="D4" s="3"/>
      <c r="E4" s="3"/>
      <c r="F4" s="4"/>
      <c r="G4" s="3"/>
      <c r="H4" s="4"/>
      <c r="I4" s="3"/>
      <c r="J4" s="4"/>
      <c r="K4" s="3"/>
      <c r="L4" s="4"/>
      <c r="M4" s="3"/>
      <c r="N4" s="4"/>
      <c r="O4" s="4"/>
    </row>
    <row r="5" spans="2:15" ht="15.75" x14ac:dyDescent="0.25">
      <c r="B5" s="171" t="s">
        <v>0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18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2:15" ht="15.75" x14ac:dyDescent="0.25">
      <c r="B7" s="171" t="s">
        <v>5</v>
      </c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2:15" ht="15.75" x14ac:dyDescent="0.25">
      <c r="B8" s="171" t="s">
        <v>155</v>
      </c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</row>
    <row r="9" spans="2:15" ht="15.75" x14ac:dyDescent="0.25">
      <c r="B9" s="171" t="s">
        <v>117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</row>
    <row r="10" spans="2:15" ht="15" customHeight="1" x14ac:dyDescent="0.25">
      <c r="B10" s="171" t="s">
        <v>1</v>
      </c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</row>
    <row r="11" spans="2:15" ht="15" customHeight="1" x14ac:dyDescent="0.25">
      <c r="B11" s="118"/>
      <c r="C11" s="6"/>
      <c r="D11" s="141"/>
      <c r="E11" s="141"/>
      <c r="F11" s="6"/>
      <c r="G11" s="6"/>
      <c r="H11" s="6"/>
      <c r="I11" s="6"/>
      <c r="J11" s="6"/>
      <c r="K11" s="6"/>
      <c r="L11" s="6"/>
      <c r="M11" s="6"/>
      <c r="N11" s="6"/>
    </row>
    <row r="12" spans="2:15" ht="15" customHeight="1" thickBot="1" x14ac:dyDescent="0.3">
      <c r="B12" s="23"/>
      <c r="C12" s="6"/>
      <c r="D12" s="166" t="s">
        <v>231</v>
      </c>
      <c r="E12" s="111"/>
      <c r="F12" s="170" t="s">
        <v>2</v>
      </c>
      <c r="G12" s="170"/>
      <c r="H12" s="170"/>
      <c r="I12" s="6"/>
      <c r="J12" s="170" t="s">
        <v>3</v>
      </c>
      <c r="K12" s="170"/>
      <c r="L12" s="170"/>
      <c r="M12" s="170"/>
      <c r="N12" s="170"/>
    </row>
    <row r="13" spans="2:15" ht="15" customHeight="1" x14ac:dyDescent="0.25">
      <c r="B13" s="23"/>
      <c r="C13" s="6"/>
      <c r="D13" s="141"/>
      <c r="E13" s="141"/>
      <c r="F13" s="6"/>
      <c r="G13" s="6"/>
      <c r="H13" s="6"/>
      <c r="I13" s="6"/>
      <c r="J13" s="6"/>
      <c r="K13" s="6"/>
      <c r="L13" s="6"/>
      <c r="M13" s="6"/>
      <c r="N13" s="6"/>
    </row>
    <row r="14" spans="2:15" x14ac:dyDescent="0.25">
      <c r="B14" s="23"/>
      <c r="C14" s="5"/>
      <c r="D14" s="18">
        <v>2020</v>
      </c>
      <c r="E14" s="18"/>
      <c r="F14" s="18">
        <v>2019</v>
      </c>
      <c r="G14" s="18"/>
      <c r="H14" s="18">
        <v>2020</v>
      </c>
      <c r="I14" s="18"/>
      <c r="J14" s="18">
        <v>2021</v>
      </c>
      <c r="K14" s="18"/>
      <c r="L14" s="18" t="s">
        <v>7</v>
      </c>
      <c r="M14" s="18"/>
      <c r="N14" s="18" t="s">
        <v>8</v>
      </c>
    </row>
    <row r="15" spans="2:15" x14ac:dyDescent="0.25">
      <c r="B15" s="23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2:15" x14ac:dyDescent="0.25">
      <c r="B16" s="23">
        <v>1</v>
      </c>
      <c r="C16" s="30" t="s">
        <v>118</v>
      </c>
      <c r="D16" s="11">
        <v>45080</v>
      </c>
      <c r="E16" s="10"/>
      <c r="F16" s="11">
        <v>44845</v>
      </c>
      <c r="G16" s="10"/>
      <c r="H16" s="11">
        <v>46122</v>
      </c>
      <c r="I16" s="10"/>
      <c r="J16" s="11">
        <v>43333</v>
      </c>
      <c r="K16" s="10"/>
      <c r="L16" s="11">
        <v>38676</v>
      </c>
      <c r="M16" s="10"/>
      <c r="N16" s="11">
        <v>34566</v>
      </c>
    </row>
    <row r="17" spans="2:14" x14ac:dyDescent="0.25">
      <c r="B17" s="23">
        <f>B16+1</f>
        <v>2</v>
      </c>
      <c r="C17" s="30" t="s">
        <v>119</v>
      </c>
      <c r="D17" s="11">
        <v>552</v>
      </c>
      <c r="E17" s="11"/>
      <c r="F17" s="11">
        <v>550</v>
      </c>
      <c r="G17" s="11"/>
      <c r="H17" s="11">
        <v>347</v>
      </c>
      <c r="I17" s="11"/>
      <c r="J17" s="11">
        <v>0</v>
      </c>
      <c r="K17" s="11"/>
      <c r="L17" s="11">
        <v>0</v>
      </c>
      <c r="M17" s="11"/>
      <c r="N17" s="11">
        <v>0</v>
      </c>
    </row>
    <row r="18" spans="2:14" x14ac:dyDescent="0.25">
      <c r="B18" s="23">
        <f t="shared" ref="B18:B31" si="0">B17+1</f>
        <v>3</v>
      </c>
      <c r="C18" s="30"/>
      <c r="D18" s="21">
        <f>SUM(D16:D17)</f>
        <v>45632</v>
      </c>
      <c r="E18" s="11"/>
      <c r="F18" s="21">
        <f>SUM(F16:F17)</f>
        <v>45395</v>
      </c>
      <c r="G18" s="11"/>
      <c r="H18" s="21">
        <f>SUM(H16:H17)</f>
        <v>46469</v>
      </c>
      <c r="I18" s="11"/>
      <c r="J18" s="21">
        <f>SUM(J16:J17)</f>
        <v>43333</v>
      </c>
      <c r="K18" s="11"/>
      <c r="L18" s="21">
        <f>SUM(L16:L17)</f>
        <v>38676</v>
      </c>
      <c r="M18" s="11"/>
      <c r="N18" s="21">
        <f>SUM(N16:N17)</f>
        <v>34566</v>
      </c>
    </row>
    <row r="19" spans="2:14" x14ac:dyDescent="0.25">
      <c r="B19" s="23">
        <f t="shared" si="0"/>
        <v>4</v>
      </c>
      <c r="C19" s="3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2:14" x14ac:dyDescent="0.25">
      <c r="B20" s="23">
        <f t="shared" si="0"/>
        <v>5</v>
      </c>
      <c r="C20" s="30" t="s">
        <v>120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2:14" x14ac:dyDescent="0.25">
      <c r="B21" s="23">
        <f t="shared" si="0"/>
        <v>6</v>
      </c>
      <c r="C21" s="30" t="s">
        <v>121</v>
      </c>
      <c r="D21" s="11">
        <v>37080</v>
      </c>
      <c r="E21" s="11"/>
      <c r="F21" s="11">
        <v>35375</v>
      </c>
      <c r="G21" s="11"/>
      <c r="H21" s="11">
        <v>36811</v>
      </c>
      <c r="I21" s="11"/>
      <c r="J21" s="11">
        <v>35452</v>
      </c>
      <c r="K21" s="11"/>
      <c r="L21" s="11">
        <v>36005</v>
      </c>
      <c r="M21" s="11"/>
      <c r="N21" s="11">
        <v>34945</v>
      </c>
    </row>
    <row r="22" spans="2:14" x14ac:dyDescent="0.25">
      <c r="B22" s="23">
        <f t="shared" si="0"/>
        <v>7</v>
      </c>
      <c r="C22" s="30" t="s">
        <v>122</v>
      </c>
      <c r="D22" s="11">
        <v>1139</v>
      </c>
      <c r="E22" s="11"/>
      <c r="F22" s="11">
        <v>1355</v>
      </c>
      <c r="G22" s="11"/>
      <c r="H22" s="11">
        <v>609</v>
      </c>
      <c r="I22" s="11"/>
      <c r="J22" s="11">
        <v>348</v>
      </c>
      <c r="K22" s="11"/>
      <c r="L22" s="11">
        <v>328</v>
      </c>
      <c r="M22" s="11"/>
      <c r="N22" s="11">
        <v>752</v>
      </c>
    </row>
    <row r="23" spans="2:14" x14ac:dyDescent="0.25">
      <c r="B23" s="23">
        <f t="shared" si="0"/>
        <v>8</v>
      </c>
      <c r="C23" s="30" t="s">
        <v>124</v>
      </c>
      <c r="D23" s="11">
        <v>219</v>
      </c>
      <c r="E23" s="11"/>
      <c r="F23" s="11">
        <v>235</v>
      </c>
      <c r="G23" s="11"/>
      <c r="H23" s="11">
        <v>233</v>
      </c>
      <c r="I23" s="11"/>
      <c r="J23" s="11">
        <v>212</v>
      </c>
      <c r="K23" s="11"/>
      <c r="L23" s="11">
        <v>197</v>
      </c>
      <c r="M23" s="11"/>
      <c r="N23" s="11">
        <v>183</v>
      </c>
    </row>
    <row r="24" spans="2:14" x14ac:dyDescent="0.25">
      <c r="B24" s="23">
        <f t="shared" si="0"/>
        <v>9</v>
      </c>
      <c r="C24" s="30" t="s">
        <v>123</v>
      </c>
      <c r="D24" s="11">
        <v>-1070</v>
      </c>
      <c r="E24" s="11"/>
      <c r="F24" s="11">
        <v>-1933</v>
      </c>
      <c r="G24" s="11"/>
      <c r="H24" s="11">
        <v>-949</v>
      </c>
      <c r="I24" s="11"/>
      <c r="J24" s="11">
        <v>-1317</v>
      </c>
      <c r="K24" s="11"/>
      <c r="L24" s="11">
        <v>-1943</v>
      </c>
      <c r="M24" s="11"/>
      <c r="N24" s="11">
        <v>-2963</v>
      </c>
    </row>
    <row r="25" spans="2:14" x14ac:dyDescent="0.25">
      <c r="B25" s="23">
        <f t="shared" si="0"/>
        <v>10</v>
      </c>
      <c r="C25" s="30"/>
      <c r="D25" s="21">
        <f>SUM(D21:D24)</f>
        <v>37368</v>
      </c>
      <c r="E25" s="11"/>
      <c r="F25" s="21">
        <f>SUM(F21:F24)</f>
        <v>35032</v>
      </c>
      <c r="G25" s="11"/>
      <c r="H25" s="21">
        <f>SUM(H21:H24)</f>
        <v>36704</v>
      </c>
      <c r="I25" s="11"/>
      <c r="J25" s="21">
        <f>SUM(J21:J24)</f>
        <v>34695</v>
      </c>
      <c r="K25" s="11"/>
      <c r="L25" s="21">
        <f>SUM(L21:L24)</f>
        <v>34587</v>
      </c>
      <c r="M25" s="11"/>
      <c r="N25" s="21">
        <f>SUM(N21:N24)</f>
        <v>32917</v>
      </c>
    </row>
    <row r="26" spans="2:14" s="31" customFormat="1" x14ac:dyDescent="0.25">
      <c r="B26" s="23">
        <f t="shared" si="0"/>
        <v>11</v>
      </c>
      <c r="C26" s="3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2:14" s="31" customFormat="1" x14ac:dyDescent="0.25">
      <c r="B27" s="23">
        <f t="shared" si="0"/>
        <v>12</v>
      </c>
      <c r="C27" s="30" t="s">
        <v>125</v>
      </c>
      <c r="D27" s="20">
        <f>D18+D25</f>
        <v>83000</v>
      </c>
      <c r="E27" s="11"/>
      <c r="F27" s="20">
        <f>F18+F25</f>
        <v>80427</v>
      </c>
      <c r="G27" s="11"/>
      <c r="H27" s="20">
        <f>H18+H25</f>
        <v>83173</v>
      </c>
      <c r="I27" s="11"/>
      <c r="J27" s="20">
        <f>J18+J25</f>
        <v>78028</v>
      </c>
      <c r="K27" s="11"/>
      <c r="L27" s="20">
        <f>L18+L25</f>
        <v>73263</v>
      </c>
      <c r="M27" s="11"/>
      <c r="N27" s="20">
        <f>N18+N25</f>
        <v>67483</v>
      </c>
    </row>
    <row r="28" spans="2:14" s="31" customFormat="1" x14ac:dyDescent="0.25">
      <c r="B28" s="23">
        <f t="shared" si="0"/>
        <v>13</v>
      </c>
      <c r="C28" s="3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2:14" s="31" customFormat="1" ht="15.75" thickBot="1" x14ac:dyDescent="0.3">
      <c r="B29" s="23">
        <f t="shared" si="0"/>
        <v>14</v>
      </c>
      <c r="C29" s="30" t="s">
        <v>126</v>
      </c>
      <c r="D29" s="44">
        <f>'Page 5 of 9'!D43</f>
        <v>1179055</v>
      </c>
      <c r="E29" s="11"/>
      <c r="F29" s="44">
        <f>'Page 5 of 9'!F43</f>
        <v>1153556</v>
      </c>
      <c r="G29" s="11"/>
      <c r="H29" s="44">
        <f>'Page 5 of 9'!H43</f>
        <v>1181897</v>
      </c>
      <c r="I29" s="11"/>
      <c r="J29" s="44">
        <f>'Page 5 of 9'!J43</f>
        <v>1207014</v>
      </c>
      <c r="K29" s="11"/>
      <c r="L29" s="44">
        <f>'Page 5 of 9'!L43</f>
        <v>1241958</v>
      </c>
      <c r="M29" s="11"/>
      <c r="N29" s="44">
        <f>'Page 5 of 9'!N43</f>
        <v>1289858</v>
      </c>
    </row>
    <row r="30" spans="2:14" s="31" customFormat="1" x14ac:dyDescent="0.25">
      <c r="B30" s="23">
        <f t="shared" si="0"/>
        <v>15</v>
      </c>
      <c r="C30" s="30"/>
      <c r="D30" s="13"/>
      <c r="E30" s="11"/>
      <c r="F30" s="13"/>
      <c r="G30" s="11"/>
      <c r="H30" s="13"/>
      <c r="I30" s="11"/>
      <c r="J30" s="13"/>
      <c r="K30" s="11"/>
      <c r="L30" s="13"/>
      <c r="M30" s="11"/>
      <c r="N30" s="13"/>
    </row>
    <row r="31" spans="2:14" s="31" customFormat="1" x14ac:dyDescent="0.25">
      <c r="B31" s="23">
        <f t="shared" si="0"/>
        <v>16</v>
      </c>
      <c r="C31" s="30" t="s">
        <v>127</v>
      </c>
      <c r="D31" s="43">
        <f>D27/D29*100</f>
        <v>7.0395358995127459</v>
      </c>
      <c r="E31" s="11"/>
      <c r="F31" s="43">
        <f>F27/F29*100</f>
        <v>6.9720932490490277</v>
      </c>
      <c r="G31" s="11"/>
      <c r="H31" s="43">
        <f>H27/H29*100</f>
        <v>7.0372460544362152</v>
      </c>
      <c r="I31" s="11"/>
      <c r="J31" s="43">
        <f>J27/J29*100</f>
        <v>6.4645480499811931</v>
      </c>
      <c r="K31" s="11"/>
      <c r="L31" s="43">
        <f>L27/L29*100</f>
        <v>5.8989917533443164</v>
      </c>
      <c r="M31" s="11"/>
      <c r="N31" s="43">
        <f>N27/N29*100</f>
        <v>5.2318162154283652</v>
      </c>
    </row>
    <row r="32" spans="2:14" s="31" customFormat="1" x14ac:dyDescent="0.25">
      <c r="B32" s="119"/>
      <c r="C32" s="3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2:14" s="31" customFormat="1" x14ac:dyDescent="0.25">
      <c r="B33" s="119"/>
      <c r="C33" s="3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2:14" s="31" customFormat="1" x14ac:dyDescent="0.25">
      <c r="B34" s="119"/>
      <c r="C34" s="3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2:14" s="31" customFormat="1" x14ac:dyDescent="0.25">
      <c r="B35" s="119"/>
      <c r="C35" s="3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2:14" s="31" customFormat="1" x14ac:dyDescent="0.25">
      <c r="B36" s="119"/>
      <c r="C36" s="3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2:14" s="31" customFormat="1" x14ac:dyDescent="0.25">
      <c r="B37" s="119"/>
      <c r="C37" s="3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2:14" s="31" customFormat="1" x14ac:dyDescent="0.25">
      <c r="B38" s="119"/>
      <c r="C38" s="3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2:14" s="31" customFormat="1" x14ac:dyDescent="0.25">
      <c r="B39" s="119"/>
      <c r="C39" s="3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2:14" s="31" customFormat="1" x14ac:dyDescent="0.25">
      <c r="B40" s="119"/>
      <c r="C40" s="3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2:14" s="31" customFormat="1" x14ac:dyDescent="0.25">
      <c r="B41" s="119"/>
      <c r="C41" s="30"/>
      <c r="D41" s="11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2:14" s="31" customFormat="1" x14ac:dyDescent="0.25">
      <c r="B42" s="119"/>
      <c r="C42" s="30"/>
      <c r="D42" s="11"/>
      <c r="E42" s="11"/>
      <c r="F42" s="19"/>
      <c r="G42" s="11"/>
      <c r="H42" s="19"/>
      <c r="I42" s="11"/>
      <c r="J42" s="19"/>
      <c r="K42" s="11"/>
      <c r="L42" s="19"/>
      <c r="M42" s="11"/>
      <c r="N42" s="19"/>
    </row>
    <row r="43" spans="2:14" s="31" customFormat="1" x14ac:dyDescent="0.25">
      <c r="B43" s="119"/>
      <c r="C43" s="30"/>
      <c r="D43" s="11"/>
      <c r="E43" s="14"/>
      <c r="F43" s="11"/>
      <c r="G43" s="14"/>
      <c r="H43" s="11"/>
      <c r="I43" s="14"/>
      <c r="J43" s="11"/>
      <c r="K43" s="14"/>
      <c r="L43" s="11"/>
      <c r="M43" s="14"/>
      <c r="N43" s="11"/>
    </row>
    <row r="44" spans="2:14" s="31" customFormat="1" x14ac:dyDescent="0.25">
      <c r="B44" s="119"/>
      <c r="C44" s="30"/>
      <c r="D44" s="11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2:14" s="31" customFormat="1" x14ac:dyDescent="0.25">
      <c r="B45" s="119"/>
      <c r="C45" s="30"/>
      <c r="D45" s="11"/>
      <c r="E45" s="26"/>
      <c r="F45" s="19"/>
      <c r="G45" s="26"/>
      <c r="H45" s="19"/>
      <c r="I45" s="26"/>
      <c r="J45" s="19"/>
      <c r="K45" s="26"/>
      <c r="L45" s="19"/>
      <c r="M45" s="26"/>
      <c r="N45" s="19"/>
    </row>
    <row r="46" spans="2:14" s="31" customFormat="1" x14ac:dyDescent="0.25">
      <c r="B46" s="119"/>
      <c r="C46" s="30"/>
      <c r="D46" s="13"/>
      <c r="E46" s="26"/>
      <c r="F46" s="19"/>
      <c r="G46" s="26"/>
      <c r="H46" s="19"/>
      <c r="I46" s="26"/>
      <c r="J46" s="19"/>
      <c r="K46" s="26"/>
      <c r="L46" s="19"/>
      <c r="M46" s="26"/>
      <c r="N46" s="19"/>
    </row>
    <row r="47" spans="2:14" s="31" customFormat="1" x14ac:dyDescent="0.25">
      <c r="B47" s="119"/>
      <c r="C47" s="30"/>
      <c r="D47" s="43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2:14" s="31" customFormat="1" x14ac:dyDescent="0.25">
      <c r="B48" s="119"/>
      <c r="C48" s="30"/>
      <c r="D48" s="25"/>
      <c r="E48" s="25"/>
      <c r="F48" s="19"/>
      <c r="G48" s="25"/>
      <c r="H48" s="19"/>
      <c r="I48" s="25"/>
      <c r="J48" s="19"/>
      <c r="K48" s="25"/>
      <c r="L48" s="19"/>
      <c r="M48" s="25"/>
      <c r="N48" s="19"/>
    </row>
    <row r="49" spans="2:14" s="31" customFormat="1" x14ac:dyDescent="0.25">
      <c r="B49" s="119"/>
      <c r="C49" s="3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2:14" s="31" customFormat="1" x14ac:dyDescent="0.25">
      <c r="B50" s="119"/>
      <c r="C50" s="32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2:14" s="31" customFormat="1" x14ac:dyDescent="0.25">
      <c r="B51" s="119"/>
      <c r="C51" s="30"/>
      <c r="D51" s="25"/>
      <c r="E51" s="25"/>
      <c r="F51" s="29"/>
      <c r="G51" s="25"/>
      <c r="H51" s="29"/>
      <c r="I51" s="25"/>
      <c r="J51" s="29"/>
      <c r="K51" s="25"/>
      <c r="L51" s="29"/>
      <c r="M51" s="25"/>
      <c r="N51" s="29"/>
    </row>
    <row r="52" spans="2:14" s="31" customFormat="1" ht="10.5" customHeight="1" x14ac:dyDescent="0.25">
      <c r="B52" s="119"/>
      <c r="C52" s="30"/>
      <c r="D52" s="25"/>
      <c r="E52" s="25"/>
      <c r="F52" s="29"/>
      <c r="G52" s="25"/>
      <c r="H52" s="29"/>
      <c r="I52" s="25"/>
      <c r="J52" s="29"/>
      <c r="K52" s="25"/>
      <c r="L52" s="29"/>
      <c r="M52" s="25"/>
      <c r="N52" s="29"/>
    </row>
    <row r="53" spans="2:14" s="31" customFormat="1" x14ac:dyDescent="0.25">
      <c r="B53" s="119"/>
      <c r="C53" s="30"/>
      <c r="D53" s="25"/>
      <c r="E53" s="25"/>
      <c r="F53" s="29"/>
      <c r="G53" s="25"/>
      <c r="H53" s="29"/>
      <c r="I53" s="25"/>
      <c r="J53" s="29"/>
      <c r="K53" s="25"/>
      <c r="L53" s="29"/>
      <c r="M53" s="25"/>
      <c r="N53" s="29"/>
    </row>
    <row r="54" spans="2:14" s="31" customFormat="1" x14ac:dyDescent="0.25">
      <c r="B54" s="119"/>
      <c r="C54" s="30"/>
      <c r="D54" s="25"/>
      <c r="E54" s="25"/>
      <c r="F54" s="29"/>
      <c r="G54" s="25"/>
      <c r="H54" s="29"/>
      <c r="I54" s="25"/>
      <c r="J54" s="29"/>
      <c r="K54" s="25"/>
      <c r="L54" s="29"/>
      <c r="M54" s="25"/>
      <c r="N54" s="29"/>
    </row>
    <row r="55" spans="2:14" s="31" customFormat="1" x14ac:dyDescent="0.25">
      <c r="B55" s="119"/>
      <c r="C55" s="30"/>
      <c r="D55" s="25"/>
      <c r="E55" s="25"/>
      <c r="F55" s="29"/>
      <c r="G55" s="25"/>
      <c r="H55" s="29"/>
      <c r="I55" s="25"/>
      <c r="J55" s="29"/>
      <c r="K55" s="25"/>
      <c r="L55" s="29"/>
      <c r="M55" s="25"/>
      <c r="N55" s="29"/>
    </row>
    <row r="56" spans="2:14" s="31" customFormat="1" x14ac:dyDescent="0.25">
      <c r="B56" s="119"/>
      <c r="C56" s="30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</row>
    <row r="57" spans="2:14" s="31" customFormat="1" x14ac:dyDescent="0.25">
      <c r="B57" s="119"/>
      <c r="C57" s="30"/>
      <c r="D57" s="25"/>
      <c r="E57" s="25"/>
      <c r="F57" s="29"/>
      <c r="G57" s="25"/>
      <c r="H57" s="29"/>
      <c r="I57" s="25"/>
      <c r="J57" s="29"/>
      <c r="K57" s="25"/>
      <c r="L57" s="29"/>
      <c r="M57" s="25"/>
      <c r="N57" s="29"/>
    </row>
    <row r="58" spans="2:14" s="31" customFormat="1" x14ac:dyDescent="0.25">
      <c r="B58" s="119"/>
      <c r="C58" s="30"/>
      <c r="D58" s="25"/>
      <c r="E58" s="25"/>
      <c r="F58" s="29"/>
      <c r="G58" s="25"/>
      <c r="H58" s="29"/>
      <c r="I58" s="25"/>
      <c r="J58" s="29"/>
      <c r="K58" s="25"/>
      <c r="L58" s="29"/>
      <c r="M58" s="25"/>
      <c r="N58" s="29"/>
    </row>
    <row r="59" spans="2:14" s="31" customFormat="1" x14ac:dyDescent="0.25">
      <c r="B59" s="119"/>
      <c r="C59" s="30"/>
      <c r="D59" s="25"/>
      <c r="E59" s="25"/>
      <c r="F59" s="29"/>
      <c r="G59" s="25"/>
      <c r="H59" s="29"/>
      <c r="I59" s="25"/>
      <c r="J59" s="29"/>
      <c r="K59" s="25"/>
      <c r="L59" s="29"/>
      <c r="M59" s="25"/>
      <c r="N59" s="29"/>
    </row>
    <row r="60" spans="2:14" s="31" customFormat="1" x14ac:dyDescent="0.25">
      <c r="B60" s="119"/>
      <c r="C60" s="30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2:14" s="31" customFormat="1" x14ac:dyDescent="0.25">
      <c r="B61" s="119"/>
      <c r="C61" s="30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</row>
    <row r="62" spans="2:14" x14ac:dyDescent="0.25">
      <c r="B62" s="23"/>
      <c r="C62" s="9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2:14" x14ac:dyDescent="0.25">
      <c r="B63" s="23"/>
      <c r="C63" s="9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2:14" x14ac:dyDescent="0.25">
      <c r="B64" s="23"/>
      <c r="C64" s="24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2:15" ht="15" customHeight="1" x14ac:dyDescent="0.25"/>
    <row r="66" spans="2:15" ht="20.25" customHeight="1" x14ac:dyDescent="0.3">
      <c r="B66" s="163" t="s">
        <v>4</v>
      </c>
      <c r="C66" s="163"/>
      <c r="D66" s="163"/>
      <c r="E66" s="163"/>
      <c r="F66" s="163"/>
      <c r="G66" s="163"/>
      <c r="H66" s="163"/>
      <c r="I66" s="164"/>
      <c r="J66" s="165"/>
      <c r="K66" s="164"/>
      <c r="L66" s="165"/>
      <c r="M66" s="164"/>
      <c r="N66" s="165" t="s">
        <v>128</v>
      </c>
      <c r="O66" s="16"/>
    </row>
    <row r="67" spans="2:15" ht="18.75" x14ac:dyDescent="0.3">
      <c r="C67" s="17"/>
      <c r="D67" s="3"/>
      <c r="E67" s="3"/>
      <c r="F67" s="3"/>
      <c r="G67" s="3"/>
      <c r="H67"/>
      <c r="I67"/>
      <c r="J67"/>
      <c r="K67"/>
      <c r="L67"/>
      <c r="M67"/>
      <c r="N67"/>
    </row>
    <row r="68" spans="2:15" x14ac:dyDescent="0.25">
      <c r="H68"/>
      <c r="I68"/>
      <c r="J68"/>
      <c r="K68"/>
      <c r="L68"/>
      <c r="M68"/>
      <c r="N68"/>
    </row>
    <row r="69" spans="2:15" x14ac:dyDescent="0.25">
      <c r="H69"/>
      <c r="I69"/>
      <c r="J69"/>
      <c r="K69"/>
      <c r="L69"/>
      <c r="M69"/>
      <c r="N69"/>
    </row>
    <row r="70" spans="2:15" x14ac:dyDescent="0.25">
      <c r="H70"/>
      <c r="I70"/>
      <c r="J70"/>
      <c r="K70"/>
      <c r="L70"/>
      <c r="M70"/>
      <c r="N70"/>
    </row>
    <row r="71" spans="2:15" x14ac:dyDescent="0.25">
      <c r="H71"/>
      <c r="I71"/>
      <c r="J71"/>
      <c r="K71"/>
      <c r="L71"/>
      <c r="M71"/>
      <c r="N71"/>
    </row>
  </sheetData>
  <mergeCells count="8">
    <mergeCell ref="J12:N12"/>
    <mergeCell ref="F12:H12"/>
    <mergeCell ref="B10:N10"/>
    <mergeCell ref="B2:F2"/>
    <mergeCell ref="B5:N5"/>
    <mergeCell ref="B7:N7"/>
    <mergeCell ref="B8:N8"/>
    <mergeCell ref="B9:N9"/>
  </mergeCells>
  <printOptions horizontalCentered="1"/>
  <pageMargins left="0.5" right="0.5" top="0.5" bottom="0.5" header="0" footer="0"/>
  <pageSetup scale="71" orientation="portrait" r:id="rId1"/>
  <headerFooter>
    <oddHeader xml:space="preserve">&amp;R&amp;"Times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25"/>
  <sheetViews>
    <sheetView topLeftCell="A35" zoomScaleNormal="100" workbookViewId="0">
      <selection activeCell="G2" sqref="G2:L2"/>
    </sheetView>
  </sheetViews>
  <sheetFormatPr defaultColWidth="10.28515625" defaultRowHeight="18.75" x14ac:dyDescent="0.3"/>
  <cols>
    <col min="1" max="1" width="4.85546875" style="56" customWidth="1"/>
    <col min="2" max="2" width="4.140625" style="48" customWidth="1"/>
    <col min="3" max="3" width="27.7109375" style="56" customWidth="1"/>
    <col min="4" max="4" width="12.7109375" style="56" customWidth="1"/>
    <col min="5" max="5" width="12" style="56" customWidth="1"/>
    <col min="6" max="6" width="6.140625" style="66" customWidth="1"/>
    <col min="7" max="7" width="10.7109375" style="66" customWidth="1"/>
    <col min="8" max="8" width="9.5703125" style="66" customWidth="1"/>
    <col min="9" max="9" width="9.140625" style="66" customWidth="1"/>
    <col min="10" max="10" width="14" style="56" customWidth="1"/>
    <col min="11" max="11" width="6.28515625" style="56" customWidth="1"/>
    <col min="12" max="12" width="11" style="56" customWidth="1"/>
    <col min="13" max="13" width="4.42578125" style="56" customWidth="1"/>
    <col min="14" max="14" width="10.28515625" style="56"/>
    <col min="15" max="15" width="5.7109375" style="56" customWidth="1"/>
    <col min="16" max="16" width="10.28515625" style="56" customWidth="1"/>
    <col min="17" max="16384" width="10.28515625" style="56"/>
  </cols>
  <sheetData>
    <row r="2" spans="2:20" s="47" customFormat="1" ht="17.25" customHeight="1" x14ac:dyDescent="0.3">
      <c r="B2" s="154" t="s">
        <v>157</v>
      </c>
      <c r="C2" s="155"/>
      <c r="D2" s="155"/>
      <c r="E2" s="156"/>
      <c r="F2" s="157"/>
      <c r="G2" s="175" t="s">
        <v>232</v>
      </c>
      <c r="H2" s="175"/>
      <c r="I2" s="175"/>
      <c r="J2" s="175"/>
      <c r="K2" s="175"/>
      <c r="L2" s="175"/>
      <c r="M2" s="46"/>
      <c r="Q2" s="46"/>
      <c r="R2" s="46"/>
      <c r="S2" s="46"/>
      <c r="T2" s="46"/>
    </row>
    <row r="3" spans="2:20" x14ac:dyDescent="0.3">
      <c r="C3" s="49"/>
      <c r="D3" s="49"/>
      <c r="E3" s="50"/>
      <c r="F3" s="51"/>
      <c r="G3" s="51"/>
      <c r="H3" s="50"/>
      <c r="I3" s="50"/>
      <c r="J3" s="50"/>
      <c r="K3" s="50"/>
      <c r="L3" s="52"/>
      <c r="M3" s="53"/>
      <c r="N3" s="54"/>
      <c r="O3" s="54"/>
      <c r="P3" s="54"/>
      <c r="Q3" s="55"/>
      <c r="R3" s="55"/>
      <c r="S3" s="55"/>
      <c r="T3" s="55"/>
    </row>
    <row r="4" spans="2:20" x14ac:dyDescent="0.3">
      <c r="C4" s="49"/>
      <c r="D4" s="50"/>
      <c r="E4" s="50"/>
      <c r="F4" s="50"/>
      <c r="G4" s="50"/>
      <c r="H4" s="50"/>
      <c r="I4" s="50"/>
      <c r="J4" s="50"/>
      <c r="K4" s="50"/>
      <c r="L4" s="50"/>
      <c r="M4" s="57"/>
      <c r="N4" s="57"/>
      <c r="O4" s="57"/>
      <c r="P4" s="57"/>
    </row>
    <row r="5" spans="2:20" s="1" customFormat="1" ht="18" customHeight="1" x14ac:dyDescent="0.3">
      <c r="B5" s="181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62"/>
    </row>
    <row r="6" spans="2:20" s="1" customFormat="1" ht="15.75" customHeight="1" x14ac:dyDescent="0.3">
      <c r="B6" s="58"/>
      <c r="C6" s="59"/>
      <c r="D6" s="60"/>
      <c r="E6" s="60"/>
      <c r="F6" s="61"/>
      <c r="G6" s="61"/>
      <c r="H6" s="61"/>
      <c r="I6" s="61"/>
      <c r="J6" s="60"/>
      <c r="K6" s="60"/>
      <c r="L6" s="62"/>
      <c r="M6" s="62"/>
    </row>
    <row r="7" spans="2:20" s="1" customFormat="1" ht="18" customHeight="1" x14ac:dyDescent="0.3">
      <c r="B7" s="182" t="s">
        <v>5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12"/>
    </row>
    <row r="8" spans="2:20" s="1" customFormat="1" ht="15.75" customHeight="1" x14ac:dyDescent="0.3">
      <c r="B8" s="182" t="s">
        <v>155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12"/>
    </row>
    <row r="9" spans="2:20" s="1" customFormat="1" ht="15.75" customHeight="1" x14ac:dyDescent="0.3">
      <c r="B9" s="182" t="s">
        <v>130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12"/>
      <c r="N9" s="63"/>
      <c r="O9" s="63"/>
      <c r="P9" s="63"/>
    </row>
    <row r="10" spans="2:20" ht="15.75" customHeight="1" x14ac:dyDescent="0.3">
      <c r="B10" s="64"/>
      <c r="C10" s="65"/>
    </row>
    <row r="11" spans="2:20" ht="16.7" customHeight="1" x14ac:dyDescent="0.3">
      <c r="B11" s="48">
        <v>1</v>
      </c>
      <c r="C11" s="67" t="s">
        <v>186</v>
      </c>
      <c r="D11" s="130" t="s">
        <v>131</v>
      </c>
      <c r="E11" s="120"/>
      <c r="F11" s="121"/>
      <c r="G11" s="121"/>
      <c r="H11" s="121"/>
      <c r="I11" s="121"/>
      <c r="J11" s="120"/>
      <c r="K11" s="120"/>
      <c r="L11" s="120"/>
      <c r="M11" s="68"/>
      <c r="N11" s="68"/>
      <c r="O11" s="68"/>
      <c r="P11" s="68"/>
    </row>
    <row r="12" spans="2:20" ht="16.7" customHeight="1" x14ac:dyDescent="0.3">
      <c r="B12" s="48">
        <f t="shared" ref="B12:B54" si="0">B11+1</f>
        <v>2</v>
      </c>
      <c r="C12" s="68"/>
      <c r="D12" s="131" t="s">
        <v>223</v>
      </c>
      <c r="E12" s="122"/>
      <c r="F12" s="123"/>
      <c r="G12" s="123"/>
      <c r="H12" s="121"/>
      <c r="I12" s="121"/>
      <c r="J12" s="122"/>
      <c r="K12" s="122"/>
      <c r="L12" s="120"/>
      <c r="M12" s="68"/>
      <c r="N12" s="68"/>
      <c r="O12" s="68"/>
      <c r="P12" s="68"/>
    </row>
    <row r="13" spans="2:20" ht="16.7" customHeight="1" x14ac:dyDescent="0.3">
      <c r="B13" s="48">
        <f t="shared" si="0"/>
        <v>3</v>
      </c>
      <c r="C13" s="68"/>
      <c r="D13" s="120"/>
      <c r="E13" s="120"/>
      <c r="F13" s="121"/>
      <c r="G13" s="121"/>
      <c r="H13" s="121"/>
      <c r="I13" s="121"/>
      <c r="J13" s="120"/>
      <c r="K13" s="120"/>
      <c r="L13" s="120"/>
      <c r="M13" s="68"/>
      <c r="N13" s="68"/>
      <c r="O13" s="68"/>
      <c r="P13" s="68"/>
    </row>
    <row r="14" spans="2:20" ht="16.7" customHeight="1" x14ac:dyDescent="0.3">
      <c r="B14" s="48">
        <f t="shared" si="0"/>
        <v>4</v>
      </c>
      <c r="C14" s="67" t="s">
        <v>187</v>
      </c>
      <c r="D14" s="131" t="s">
        <v>224</v>
      </c>
      <c r="E14" s="122"/>
      <c r="F14" s="123"/>
      <c r="G14" s="123"/>
      <c r="H14" s="123"/>
      <c r="I14" s="123"/>
      <c r="J14" s="122"/>
      <c r="K14" s="122"/>
      <c r="L14" s="122"/>
      <c r="M14" s="68"/>
      <c r="N14" s="68"/>
      <c r="O14" s="68"/>
      <c r="P14" s="68"/>
    </row>
    <row r="15" spans="2:20" ht="16.5" customHeight="1" x14ac:dyDescent="0.3">
      <c r="B15" s="48">
        <f t="shared" si="0"/>
        <v>5</v>
      </c>
      <c r="C15" s="67"/>
      <c r="D15" s="120"/>
      <c r="E15" s="120"/>
      <c r="F15" s="121"/>
      <c r="G15" s="121"/>
      <c r="H15" s="121"/>
      <c r="I15" s="121"/>
      <c r="J15" s="122"/>
      <c r="K15" s="122"/>
      <c r="L15" s="120"/>
      <c r="M15" s="68"/>
      <c r="N15" s="70"/>
      <c r="O15" s="70"/>
      <c r="P15" s="70"/>
      <c r="Q15" s="72"/>
    </row>
    <row r="16" spans="2:20" ht="16.5" customHeight="1" x14ac:dyDescent="0.3">
      <c r="B16" s="48">
        <f t="shared" si="0"/>
        <v>6</v>
      </c>
      <c r="C16" s="132"/>
      <c r="D16" s="131" t="s">
        <v>225</v>
      </c>
      <c r="E16" s="131"/>
      <c r="F16" s="133"/>
      <c r="G16" s="133"/>
      <c r="H16" s="133"/>
      <c r="I16" s="133"/>
      <c r="J16" s="131"/>
      <c r="K16" s="131"/>
      <c r="L16" s="131"/>
      <c r="M16" s="130"/>
      <c r="N16" s="70"/>
      <c r="O16" s="70"/>
      <c r="P16" s="70"/>
      <c r="Q16" s="72"/>
    </row>
    <row r="17" spans="2:17" ht="16.5" customHeight="1" x14ac:dyDescent="0.3">
      <c r="B17" s="48">
        <f t="shared" si="0"/>
        <v>7</v>
      </c>
      <c r="C17" s="132"/>
      <c r="D17" s="131" t="s">
        <v>193</v>
      </c>
      <c r="E17" s="131"/>
      <c r="F17" s="133"/>
      <c r="G17" s="133"/>
      <c r="H17" s="133"/>
      <c r="I17" s="133"/>
      <c r="J17" s="131"/>
      <c r="K17" s="131"/>
      <c r="L17" s="131"/>
      <c r="M17" s="130"/>
      <c r="N17" s="70"/>
      <c r="O17" s="70"/>
      <c r="P17" s="70"/>
      <c r="Q17" s="72"/>
    </row>
    <row r="18" spans="2:17" ht="16.5" customHeight="1" x14ac:dyDescent="0.3">
      <c r="B18" s="48">
        <f t="shared" si="0"/>
        <v>8</v>
      </c>
      <c r="C18" s="132"/>
      <c r="D18" s="131" t="s">
        <v>194</v>
      </c>
      <c r="E18" s="131"/>
      <c r="F18" s="133"/>
      <c r="G18" s="133"/>
      <c r="H18" s="133"/>
      <c r="I18" s="133"/>
      <c r="J18" s="131"/>
      <c r="K18" s="131"/>
      <c r="L18" s="131"/>
      <c r="M18" s="130"/>
      <c r="N18" s="70"/>
      <c r="O18" s="70"/>
      <c r="P18" s="70"/>
      <c r="Q18" s="72"/>
    </row>
    <row r="19" spans="2:17" ht="16.5" customHeight="1" x14ac:dyDescent="0.3">
      <c r="B19" s="48">
        <f t="shared" si="0"/>
        <v>9</v>
      </c>
      <c r="C19" s="132"/>
      <c r="D19" s="131" t="s">
        <v>195</v>
      </c>
      <c r="E19" s="131"/>
      <c r="F19" s="131"/>
      <c r="G19" s="131"/>
      <c r="H19" s="131"/>
      <c r="I19" s="131"/>
      <c r="J19" s="131"/>
      <c r="K19" s="131"/>
      <c r="L19" s="131"/>
      <c r="M19" s="130"/>
      <c r="N19" s="70"/>
      <c r="O19" s="70"/>
      <c r="P19" s="70"/>
      <c r="Q19" s="72"/>
    </row>
    <row r="20" spans="2:17" ht="16.5" customHeight="1" x14ac:dyDescent="0.3">
      <c r="B20" s="48">
        <f t="shared" si="0"/>
        <v>10</v>
      </c>
      <c r="C20" s="132"/>
      <c r="D20" s="131" t="s">
        <v>212</v>
      </c>
      <c r="E20" s="131"/>
      <c r="F20" s="131"/>
      <c r="G20" s="131"/>
      <c r="H20" s="131"/>
      <c r="I20" s="131"/>
      <c r="J20" s="131"/>
      <c r="K20" s="131"/>
      <c r="L20" s="131"/>
      <c r="M20" s="130"/>
      <c r="N20" s="70"/>
      <c r="O20" s="70"/>
      <c r="P20" s="70"/>
      <c r="Q20" s="72"/>
    </row>
    <row r="21" spans="2:17" ht="16.5" customHeight="1" x14ac:dyDescent="0.3">
      <c r="B21" s="48">
        <f t="shared" si="0"/>
        <v>11</v>
      </c>
      <c r="C21" s="132"/>
      <c r="D21" s="131" t="s">
        <v>209</v>
      </c>
      <c r="E21" s="131"/>
      <c r="F21" s="131"/>
      <c r="G21" s="131"/>
      <c r="H21" s="131"/>
      <c r="I21" s="131"/>
      <c r="J21" s="131"/>
      <c r="K21" s="131"/>
      <c r="L21" s="131"/>
      <c r="M21" s="130"/>
      <c r="N21" s="70"/>
      <c r="O21" s="70"/>
      <c r="P21" s="70"/>
      <c r="Q21" s="72"/>
    </row>
    <row r="22" spans="2:17" ht="16.5" customHeight="1" x14ac:dyDescent="0.3">
      <c r="B22" s="48">
        <f t="shared" si="0"/>
        <v>12</v>
      </c>
      <c r="C22" s="132"/>
      <c r="D22" s="131" t="s">
        <v>227</v>
      </c>
      <c r="E22" s="131"/>
      <c r="F22" s="131"/>
      <c r="G22" s="131"/>
      <c r="H22" s="131"/>
      <c r="I22" s="131"/>
      <c r="J22" s="131"/>
      <c r="K22" s="131"/>
      <c r="L22" s="131"/>
      <c r="M22" s="130"/>
      <c r="N22" s="70"/>
      <c r="O22" s="70"/>
      <c r="P22" s="70"/>
      <c r="Q22" s="72"/>
    </row>
    <row r="23" spans="2:17" ht="16.5" customHeight="1" x14ac:dyDescent="0.3">
      <c r="B23" s="48">
        <f t="shared" si="0"/>
        <v>13</v>
      </c>
      <c r="C23" s="132"/>
      <c r="D23" s="131" t="s">
        <v>226</v>
      </c>
      <c r="E23" s="131"/>
      <c r="F23" s="131"/>
      <c r="G23" s="131"/>
      <c r="H23" s="131"/>
      <c r="I23" s="131"/>
      <c r="J23" s="131"/>
      <c r="K23" s="131"/>
      <c r="L23" s="131"/>
      <c r="M23" s="130"/>
      <c r="N23" s="70"/>
      <c r="O23" s="70"/>
      <c r="P23" s="70"/>
      <c r="Q23" s="72"/>
    </row>
    <row r="24" spans="2:17" ht="16.5" customHeight="1" x14ac:dyDescent="0.3">
      <c r="B24" s="48">
        <f t="shared" si="0"/>
        <v>14</v>
      </c>
      <c r="C24" s="67"/>
      <c r="D24" s="122"/>
      <c r="E24" s="122"/>
      <c r="F24" s="122"/>
      <c r="G24" s="122"/>
      <c r="H24" s="122"/>
      <c r="I24" s="122"/>
      <c r="J24" s="122"/>
      <c r="K24" s="122"/>
      <c r="L24" s="122"/>
      <c r="M24" s="68"/>
      <c r="N24" s="70"/>
      <c r="O24" s="70"/>
      <c r="P24" s="70"/>
      <c r="Q24" s="72"/>
    </row>
    <row r="25" spans="2:17" ht="16.7" customHeight="1" x14ac:dyDescent="0.3">
      <c r="B25" s="48">
        <f t="shared" si="0"/>
        <v>15</v>
      </c>
      <c r="C25" s="67" t="s">
        <v>188</v>
      </c>
      <c r="D25" s="131" t="s">
        <v>204</v>
      </c>
      <c r="E25" s="131"/>
      <c r="F25" s="133"/>
      <c r="G25" s="133"/>
      <c r="H25" s="133"/>
      <c r="I25" s="133"/>
      <c r="J25" s="131"/>
      <c r="K25" s="131"/>
      <c r="L25" s="131"/>
      <c r="M25" s="68"/>
      <c r="N25" s="68"/>
      <c r="O25" s="68"/>
      <c r="P25" s="68"/>
    </row>
    <row r="26" spans="2:17" ht="16.7" customHeight="1" x14ac:dyDescent="0.3">
      <c r="B26" s="48">
        <f t="shared" si="0"/>
        <v>16</v>
      </c>
      <c r="C26" s="67"/>
      <c r="D26" s="131" t="s">
        <v>219</v>
      </c>
      <c r="E26" s="131"/>
      <c r="F26" s="133"/>
      <c r="G26" s="133"/>
      <c r="H26" s="133"/>
      <c r="I26" s="133"/>
      <c r="J26" s="131"/>
      <c r="K26" s="131"/>
      <c r="L26" s="131"/>
      <c r="M26" s="68"/>
      <c r="N26" s="68"/>
      <c r="O26" s="68"/>
      <c r="P26" s="68"/>
    </row>
    <row r="27" spans="2:17" ht="16.7" customHeight="1" x14ac:dyDescent="0.3">
      <c r="B27" s="48">
        <f t="shared" si="0"/>
        <v>17</v>
      </c>
      <c r="C27" s="68"/>
      <c r="D27" s="120"/>
      <c r="E27" s="120"/>
      <c r="F27" s="121"/>
      <c r="G27" s="121"/>
      <c r="H27" s="121"/>
      <c r="I27" s="121"/>
      <c r="J27" s="120"/>
      <c r="K27" s="120"/>
      <c r="L27" s="120"/>
      <c r="M27" s="68"/>
      <c r="N27" s="68"/>
      <c r="O27" s="68"/>
      <c r="P27" s="68"/>
    </row>
    <row r="28" spans="2:17" ht="16.7" customHeight="1" x14ac:dyDescent="0.3">
      <c r="B28" s="48">
        <f t="shared" si="0"/>
        <v>18</v>
      </c>
      <c r="C28" s="68"/>
      <c r="D28" s="130" t="s">
        <v>196</v>
      </c>
      <c r="E28" s="130"/>
      <c r="F28" s="134"/>
      <c r="G28" s="134"/>
      <c r="H28" s="134"/>
      <c r="I28" s="134"/>
      <c r="J28" s="130"/>
      <c r="K28" s="130"/>
      <c r="L28" s="130"/>
      <c r="M28" s="130"/>
      <c r="N28" s="68"/>
      <c r="O28" s="68"/>
      <c r="P28" s="68"/>
    </row>
    <row r="29" spans="2:17" ht="16.7" customHeight="1" x14ac:dyDescent="0.3">
      <c r="B29" s="48">
        <f t="shared" si="0"/>
        <v>19</v>
      </c>
      <c r="C29" s="68"/>
      <c r="D29" s="130" t="s">
        <v>132</v>
      </c>
      <c r="E29" s="130"/>
      <c r="F29" s="134"/>
      <c r="G29" s="134"/>
      <c r="H29" s="134"/>
      <c r="I29" s="134"/>
      <c r="J29" s="130"/>
      <c r="K29" s="130"/>
      <c r="L29" s="130"/>
      <c r="M29" s="130"/>
      <c r="N29" s="68"/>
      <c r="O29" s="68"/>
      <c r="P29" s="68"/>
    </row>
    <row r="30" spans="2:17" ht="16.7" customHeight="1" x14ac:dyDescent="0.3">
      <c r="B30" s="48">
        <f t="shared" si="0"/>
        <v>20</v>
      </c>
      <c r="C30" s="68"/>
      <c r="D30" s="130" t="s">
        <v>197</v>
      </c>
      <c r="E30" s="130"/>
      <c r="F30" s="134"/>
      <c r="G30" s="134"/>
      <c r="H30" s="134"/>
      <c r="I30" s="134"/>
      <c r="J30" s="130"/>
      <c r="K30" s="130"/>
      <c r="L30" s="130"/>
      <c r="M30" s="130"/>
      <c r="N30" s="68"/>
      <c r="O30" s="68"/>
      <c r="P30" s="68"/>
    </row>
    <row r="31" spans="2:17" ht="16.7" customHeight="1" x14ac:dyDescent="0.3">
      <c r="B31" s="48">
        <f t="shared" si="0"/>
        <v>21</v>
      </c>
      <c r="C31" s="68"/>
      <c r="D31" s="120"/>
      <c r="E31" s="120"/>
      <c r="F31" s="121"/>
      <c r="G31" s="121"/>
      <c r="H31" s="121"/>
      <c r="I31" s="121"/>
      <c r="J31" s="120"/>
      <c r="K31" s="120"/>
      <c r="L31" s="120"/>
      <c r="M31" s="68"/>
      <c r="N31" s="68"/>
      <c r="O31" s="68"/>
      <c r="P31" s="68"/>
    </row>
    <row r="32" spans="2:17" ht="16.7" customHeight="1" x14ac:dyDescent="0.3">
      <c r="B32" s="48">
        <f t="shared" si="0"/>
        <v>22</v>
      </c>
      <c r="C32" s="68"/>
      <c r="D32" s="130" t="s">
        <v>198</v>
      </c>
      <c r="E32" s="120"/>
      <c r="F32" s="121"/>
      <c r="G32" s="121"/>
      <c r="H32" s="121"/>
      <c r="I32" s="121"/>
      <c r="J32" s="120"/>
      <c r="K32" s="120"/>
      <c r="L32" s="120"/>
      <c r="M32" s="68"/>
      <c r="N32" s="68"/>
      <c r="O32" s="68"/>
      <c r="P32" s="68"/>
    </row>
    <row r="33" spans="2:16" ht="16.5" customHeight="1" x14ac:dyDescent="0.3">
      <c r="B33" s="48">
        <f t="shared" si="0"/>
        <v>23</v>
      </c>
      <c r="C33" s="68"/>
      <c r="D33" s="130" t="s">
        <v>160</v>
      </c>
      <c r="E33" s="120"/>
      <c r="F33" s="121"/>
      <c r="G33" s="121"/>
      <c r="H33" s="121"/>
      <c r="I33" s="121"/>
      <c r="J33" s="120"/>
      <c r="K33" s="120"/>
      <c r="L33" s="120"/>
      <c r="M33" s="68"/>
      <c r="N33" s="68"/>
      <c r="O33" s="68"/>
      <c r="P33" s="68"/>
    </row>
    <row r="34" spans="2:16" ht="16.7" customHeight="1" x14ac:dyDescent="0.3">
      <c r="B34" s="48">
        <f t="shared" si="0"/>
        <v>24</v>
      </c>
      <c r="C34" s="68"/>
      <c r="D34" s="130" t="s">
        <v>172</v>
      </c>
      <c r="E34" s="120"/>
      <c r="F34" s="121"/>
      <c r="G34" s="121"/>
      <c r="H34" s="121"/>
      <c r="I34" s="121"/>
      <c r="J34" s="120"/>
      <c r="K34" s="120"/>
      <c r="L34" s="120"/>
      <c r="M34" s="68"/>
      <c r="N34" s="68"/>
      <c r="O34" s="68"/>
      <c r="P34" s="68"/>
    </row>
    <row r="35" spans="2:16" ht="19.5" customHeight="1" x14ac:dyDescent="0.3">
      <c r="B35" s="48">
        <f t="shared" si="0"/>
        <v>25</v>
      </c>
      <c r="C35" s="68"/>
      <c r="D35" s="120"/>
      <c r="E35" s="120"/>
      <c r="F35" s="121"/>
      <c r="G35" s="121"/>
      <c r="H35" s="121"/>
      <c r="I35" s="121"/>
      <c r="J35" s="120"/>
      <c r="K35" s="120"/>
      <c r="L35" s="120"/>
      <c r="M35" s="68"/>
      <c r="N35" s="68"/>
      <c r="O35" s="68"/>
      <c r="P35" s="68"/>
    </row>
    <row r="36" spans="2:16" ht="16.7" customHeight="1" x14ac:dyDescent="0.3">
      <c r="B36" s="48">
        <f t="shared" si="0"/>
        <v>26</v>
      </c>
      <c r="C36" s="67" t="s">
        <v>133</v>
      </c>
      <c r="D36" s="130" t="s">
        <v>153</v>
      </c>
      <c r="E36" s="130"/>
      <c r="F36" s="134"/>
      <c r="G36" s="134"/>
      <c r="H36" s="134"/>
      <c r="I36" s="134"/>
      <c r="J36" s="130"/>
      <c r="K36" s="130"/>
      <c r="L36" s="130"/>
      <c r="M36" s="130"/>
      <c r="N36" s="68"/>
      <c r="O36" s="68"/>
      <c r="P36" s="68"/>
    </row>
    <row r="37" spans="2:16" ht="16.7" customHeight="1" x14ac:dyDescent="0.3">
      <c r="B37" s="48">
        <f t="shared" si="0"/>
        <v>27</v>
      </c>
      <c r="C37" s="67" t="s">
        <v>189</v>
      </c>
      <c r="D37" s="120"/>
      <c r="E37" s="120"/>
      <c r="F37" s="121"/>
      <c r="G37" s="121"/>
      <c r="H37" s="121"/>
      <c r="I37" s="121"/>
      <c r="J37" s="120"/>
      <c r="K37" s="120"/>
      <c r="L37" s="120"/>
      <c r="M37" s="68"/>
      <c r="N37" s="68"/>
      <c r="O37" s="68"/>
      <c r="P37" s="68"/>
    </row>
    <row r="38" spans="2:16" ht="16.7" customHeight="1" x14ac:dyDescent="0.3">
      <c r="B38" s="48">
        <f t="shared" si="0"/>
        <v>28</v>
      </c>
      <c r="C38" s="68"/>
      <c r="D38" s="131" t="s">
        <v>199</v>
      </c>
      <c r="E38" s="130"/>
      <c r="F38" s="134"/>
      <c r="G38" s="134"/>
      <c r="H38" s="134"/>
      <c r="I38" s="134"/>
      <c r="J38" s="130"/>
      <c r="K38" s="130"/>
      <c r="L38" s="130"/>
      <c r="M38" s="68"/>
      <c r="N38" s="68"/>
      <c r="O38" s="68"/>
      <c r="P38" s="68"/>
    </row>
    <row r="39" spans="2:16" ht="16.7" customHeight="1" x14ac:dyDescent="0.3">
      <c r="B39" s="48">
        <f t="shared" si="0"/>
        <v>29</v>
      </c>
      <c r="C39" s="68"/>
      <c r="D39" s="122"/>
      <c r="E39" s="120"/>
      <c r="F39" s="121"/>
      <c r="G39" s="121"/>
      <c r="H39" s="121"/>
      <c r="I39" s="121"/>
      <c r="J39" s="120"/>
      <c r="K39" s="120"/>
      <c r="L39" s="120"/>
      <c r="M39" s="68"/>
      <c r="N39" s="68"/>
      <c r="O39" s="68"/>
      <c r="P39" s="68"/>
    </row>
    <row r="40" spans="2:16" x14ac:dyDescent="0.3">
      <c r="B40" s="48">
        <f t="shared" si="0"/>
        <v>30</v>
      </c>
      <c r="C40" s="68"/>
      <c r="D40" s="179" t="s">
        <v>228</v>
      </c>
      <c r="E40" s="179"/>
      <c r="F40" s="179"/>
      <c r="G40" s="179"/>
      <c r="H40" s="179"/>
      <c r="I40" s="179"/>
      <c r="J40" s="179"/>
      <c r="K40" s="179"/>
      <c r="L40" s="179"/>
      <c r="M40" s="68"/>
      <c r="N40" s="68"/>
      <c r="O40" s="68"/>
      <c r="P40" s="68"/>
    </row>
    <row r="41" spans="2:16" x14ac:dyDescent="0.3">
      <c r="B41" s="48">
        <f t="shared" si="0"/>
        <v>31</v>
      </c>
      <c r="C41" s="68"/>
      <c r="D41" s="179" t="s">
        <v>220</v>
      </c>
      <c r="E41" s="179"/>
      <c r="F41" s="179"/>
      <c r="G41" s="179"/>
      <c r="H41" s="179"/>
      <c r="I41" s="179"/>
      <c r="J41" s="179"/>
      <c r="K41" s="179"/>
      <c r="L41" s="179"/>
      <c r="M41" s="68"/>
      <c r="N41" s="68"/>
      <c r="O41" s="68"/>
      <c r="P41" s="68"/>
    </row>
    <row r="42" spans="2:16" ht="16.7" customHeight="1" x14ac:dyDescent="0.3">
      <c r="B42" s="48">
        <f t="shared" si="0"/>
        <v>32</v>
      </c>
      <c r="C42" s="68"/>
      <c r="D42" s="122"/>
      <c r="E42" s="120"/>
      <c r="F42" s="121"/>
      <c r="G42" s="121"/>
      <c r="H42" s="121"/>
      <c r="I42" s="121"/>
      <c r="J42" s="120"/>
      <c r="K42" s="120"/>
      <c r="L42" s="120"/>
      <c r="M42" s="68"/>
      <c r="N42" s="68"/>
      <c r="O42" s="68"/>
      <c r="P42" s="68"/>
    </row>
    <row r="43" spans="2:16" ht="16.7" customHeight="1" x14ac:dyDescent="0.3">
      <c r="B43" s="48">
        <f t="shared" si="0"/>
        <v>33</v>
      </c>
      <c r="C43" s="68"/>
      <c r="D43" s="131" t="s">
        <v>200</v>
      </c>
      <c r="E43" s="130"/>
      <c r="F43" s="134"/>
      <c r="G43" s="134"/>
      <c r="H43" s="134"/>
      <c r="I43" s="134"/>
      <c r="J43" s="130"/>
      <c r="K43" s="130"/>
      <c r="L43" s="130"/>
      <c r="M43" s="130"/>
      <c r="N43" s="68"/>
      <c r="O43" s="68"/>
      <c r="P43" s="68"/>
    </row>
    <row r="44" spans="2:16" ht="16.7" customHeight="1" x14ac:dyDescent="0.3">
      <c r="B44" s="48">
        <f t="shared" si="0"/>
        <v>34</v>
      </c>
      <c r="C44" s="67"/>
      <c r="D44" s="124"/>
      <c r="E44" s="122"/>
      <c r="F44" s="123"/>
      <c r="G44" s="123"/>
      <c r="H44" s="123"/>
      <c r="I44" s="123"/>
      <c r="J44" s="122"/>
      <c r="K44" s="122"/>
      <c r="L44" s="122"/>
      <c r="M44" s="70"/>
      <c r="N44" s="68"/>
      <c r="O44" s="68"/>
      <c r="P44" s="68"/>
    </row>
    <row r="45" spans="2:16" ht="16.7" customHeight="1" x14ac:dyDescent="0.3">
      <c r="B45" s="48">
        <f t="shared" si="0"/>
        <v>35</v>
      </c>
      <c r="C45" s="67" t="s">
        <v>191</v>
      </c>
      <c r="D45" s="136" t="s">
        <v>201</v>
      </c>
      <c r="E45" s="120"/>
      <c r="F45" s="121"/>
      <c r="G45" s="121"/>
      <c r="H45" s="121"/>
      <c r="I45" s="121"/>
      <c r="J45" s="120"/>
      <c r="K45" s="120"/>
      <c r="L45" s="120"/>
      <c r="M45" s="68"/>
      <c r="N45" s="68"/>
      <c r="O45" s="68"/>
      <c r="P45" s="68"/>
    </row>
    <row r="46" spans="2:16" ht="16.7" customHeight="1" x14ac:dyDescent="0.3">
      <c r="B46" s="48">
        <f t="shared" si="0"/>
        <v>36</v>
      </c>
      <c r="C46" s="67"/>
      <c r="D46" s="136" t="s">
        <v>211</v>
      </c>
      <c r="E46" s="120"/>
      <c r="F46" s="121"/>
      <c r="G46" s="121"/>
      <c r="H46" s="121"/>
      <c r="I46" s="121"/>
      <c r="J46" s="120"/>
      <c r="K46" s="120"/>
      <c r="L46" s="120"/>
      <c r="M46" s="68"/>
      <c r="N46" s="68"/>
      <c r="O46" s="68"/>
      <c r="P46" s="68"/>
    </row>
    <row r="47" spans="2:16" ht="16.7" customHeight="1" x14ac:dyDescent="0.3">
      <c r="B47" s="48">
        <f t="shared" si="0"/>
        <v>37</v>
      </c>
      <c r="C47" s="67"/>
      <c r="D47" s="125"/>
      <c r="E47" s="120"/>
      <c r="F47" s="121"/>
      <c r="G47" s="121"/>
      <c r="H47" s="121"/>
      <c r="I47" s="121"/>
      <c r="J47" s="120"/>
      <c r="K47" s="120"/>
      <c r="L47" s="120"/>
      <c r="M47" s="68"/>
      <c r="N47" s="68"/>
      <c r="O47" s="68"/>
      <c r="P47" s="68"/>
    </row>
    <row r="48" spans="2:16" ht="16.7" customHeight="1" x14ac:dyDescent="0.3">
      <c r="B48" s="48">
        <f t="shared" si="0"/>
        <v>38</v>
      </c>
      <c r="C48" s="68"/>
      <c r="D48" s="135" t="s">
        <v>217</v>
      </c>
      <c r="E48" s="130"/>
      <c r="F48" s="134"/>
      <c r="G48" s="134"/>
      <c r="H48" s="134"/>
      <c r="I48" s="134"/>
      <c r="J48" s="130"/>
      <c r="K48" s="130"/>
      <c r="L48" s="130"/>
      <c r="M48" s="68"/>
      <c r="N48" s="68"/>
      <c r="O48" s="68"/>
      <c r="P48" s="68"/>
    </row>
    <row r="49" spans="2:16" ht="16.7" customHeight="1" x14ac:dyDescent="0.3">
      <c r="B49" s="48">
        <f t="shared" si="0"/>
        <v>39</v>
      </c>
      <c r="C49" s="68"/>
      <c r="D49" s="136" t="s">
        <v>216</v>
      </c>
      <c r="E49" s="130"/>
      <c r="F49" s="134"/>
      <c r="G49" s="134"/>
      <c r="H49" s="134"/>
      <c r="I49" s="134"/>
      <c r="J49" s="130"/>
      <c r="K49" s="130"/>
      <c r="L49" s="130"/>
      <c r="M49" s="68"/>
      <c r="N49" s="68"/>
      <c r="O49" s="68"/>
      <c r="P49" s="68"/>
    </row>
    <row r="50" spans="2:16" ht="16.5" customHeight="1" x14ac:dyDescent="0.3">
      <c r="B50" s="48">
        <f t="shared" si="0"/>
        <v>40</v>
      </c>
      <c r="C50" s="68"/>
      <c r="D50" s="124"/>
      <c r="E50" s="124"/>
      <c r="F50" s="126"/>
      <c r="G50" s="126"/>
      <c r="H50" s="126"/>
      <c r="I50" s="126"/>
      <c r="J50" s="124"/>
      <c r="K50" s="124"/>
      <c r="L50" s="124"/>
      <c r="M50" s="68"/>
      <c r="N50" s="68"/>
      <c r="O50" s="68"/>
      <c r="P50" s="68"/>
    </row>
    <row r="51" spans="2:16" ht="16.5" customHeight="1" x14ac:dyDescent="0.3">
      <c r="B51" s="48">
        <f t="shared" si="0"/>
        <v>41</v>
      </c>
      <c r="C51" s="68"/>
      <c r="D51" s="179" t="s">
        <v>202</v>
      </c>
      <c r="E51" s="179"/>
      <c r="F51" s="179"/>
      <c r="G51" s="179"/>
      <c r="H51" s="179"/>
      <c r="I51" s="179"/>
      <c r="J51" s="179"/>
      <c r="K51" s="179"/>
      <c r="L51" s="179"/>
      <c r="M51" s="68"/>
      <c r="N51" s="68"/>
      <c r="O51" s="68"/>
      <c r="P51" s="68"/>
    </row>
    <row r="52" spans="2:16" ht="16.7" customHeight="1" x14ac:dyDescent="0.3">
      <c r="B52" s="48">
        <f t="shared" si="0"/>
        <v>42</v>
      </c>
      <c r="C52" s="68"/>
      <c r="D52" s="179" t="s">
        <v>210</v>
      </c>
      <c r="E52" s="179"/>
      <c r="F52" s="179"/>
      <c r="G52" s="179"/>
      <c r="H52" s="179"/>
      <c r="I52" s="179"/>
      <c r="J52" s="179"/>
      <c r="K52" s="179"/>
      <c r="L52" s="179"/>
      <c r="M52" s="68"/>
      <c r="N52" s="68"/>
      <c r="O52" s="68"/>
      <c r="P52" s="68"/>
    </row>
    <row r="53" spans="2:16" ht="16.7" customHeight="1" x14ac:dyDescent="0.3">
      <c r="B53" s="48">
        <f t="shared" si="0"/>
        <v>43</v>
      </c>
      <c r="C53" s="67"/>
      <c r="D53" s="180"/>
      <c r="E53" s="180"/>
      <c r="F53" s="127"/>
      <c r="G53" s="127"/>
      <c r="H53" s="127"/>
      <c r="I53" s="127"/>
      <c r="J53" s="127"/>
      <c r="K53" s="127"/>
      <c r="L53" s="127"/>
      <c r="M53" s="68"/>
      <c r="N53" s="68"/>
      <c r="O53" s="68"/>
      <c r="P53" s="68"/>
    </row>
    <row r="54" spans="2:16" ht="16.7" customHeight="1" x14ac:dyDescent="0.3">
      <c r="B54" s="48">
        <f t="shared" si="0"/>
        <v>44</v>
      </c>
      <c r="C54" s="67" t="s">
        <v>190</v>
      </c>
      <c r="D54" s="130" t="s">
        <v>205</v>
      </c>
      <c r="E54" s="120"/>
      <c r="F54" s="121"/>
      <c r="G54" s="121"/>
      <c r="H54" s="121"/>
      <c r="I54" s="121"/>
      <c r="J54" s="120"/>
      <c r="K54" s="120"/>
      <c r="L54" s="120"/>
      <c r="M54" s="68"/>
      <c r="N54" s="68"/>
      <c r="O54" s="68"/>
      <c r="P54" s="68"/>
    </row>
    <row r="55" spans="2:16" ht="16.7" customHeight="1" x14ac:dyDescent="0.3">
      <c r="C55" s="67"/>
      <c r="D55" s="68"/>
      <c r="E55" s="68"/>
      <c r="F55" s="69"/>
      <c r="G55" s="69"/>
      <c r="H55" s="69"/>
      <c r="I55" s="69"/>
      <c r="J55" s="68"/>
      <c r="K55" s="68"/>
      <c r="L55" s="68"/>
      <c r="M55" s="68"/>
      <c r="N55" s="68"/>
      <c r="O55" s="68"/>
      <c r="P55" s="68"/>
    </row>
    <row r="56" spans="2:16" ht="16.7" customHeight="1" x14ac:dyDescent="0.3">
      <c r="C56" s="68"/>
      <c r="D56" s="73"/>
      <c r="E56" s="70"/>
      <c r="F56" s="71"/>
      <c r="G56" s="71"/>
      <c r="H56" s="71"/>
      <c r="I56" s="71"/>
      <c r="J56" s="70"/>
      <c r="K56" s="70"/>
      <c r="L56" s="68"/>
      <c r="M56" s="68"/>
      <c r="N56" s="68"/>
      <c r="O56" s="68"/>
      <c r="P56" s="68"/>
    </row>
    <row r="57" spans="2:16" ht="16.7" customHeight="1" x14ac:dyDescent="0.3">
      <c r="C57" s="68"/>
      <c r="D57" s="70"/>
      <c r="E57" s="70"/>
      <c r="F57" s="71"/>
      <c r="G57" s="71"/>
      <c r="H57" s="71"/>
      <c r="I57" s="71"/>
      <c r="J57" s="70"/>
      <c r="K57" s="70"/>
      <c r="L57" s="68"/>
      <c r="M57" s="68"/>
      <c r="N57" s="68"/>
      <c r="O57" s="68"/>
      <c r="P57" s="68"/>
    </row>
    <row r="58" spans="2:16" ht="14.25" customHeight="1" x14ac:dyDescent="0.3">
      <c r="C58" s="68"/>
      <c r="D58" s="70"/>
      <c r="E58" s="70"/>
      <c r="F58" s="71"/>
      <c r="G58" s="71"/>
      <c r="H58" s="71"/>
      <c r="I58" s="71"/>
      <c r="J58" s="70"/>
      <c r="K58" s="70"/>
      <c r="L58" s="68"/>
      <c r="M58" s="68"/>
      <c r="N58" s="68"/>
      <c r="O58" s="68"/>
      <c r="P58" s="68"/>
    </row>
    <row r="59" spans="2:16" ht="19.5" customHeight="1" x14ac:dyDescent="0.3">
      <c r="C59" s="74"/>
      <c r="D59" s="68"/>
      <c r="E59" s="68"/>
      <c r="F59" s="69"/>
      <c r="G59" s="69"/>
      <c r="H59" s="69"/>
      <c r="I59" s="69"/>
      <c r="J59" s="68"/>
      <c r="K59" s="68"/>
      <c r="L59" s="68"/>
      <c r="M59" s="68"/>
      <c r="N59" s="68"/>
      <c r="O59" s="68"/>
      <c r="P59" s="68"/>
    </row>
    <row r="60" spans="2:16" s="47" customFormat="1" ht="18.75" customHeight="1" x14ac:dyDescent="0.3">
      <c r="B60" s="150" t="s">
        <v>4</v>
      </c>
      <c r="C60" s="150"/>
      <c r="D60" s="150"/>
      <c r="E60" s="150"/>
      <c r="F60" s="158"/>
      <c r="G60" s="158"/>
      <c r="H60" s="158"/>
      <c r="I60" s="158"/>
      <c r="J60" s="159"/>
      <c r="K60" s="178" t="s">
        <v>134</v>
      </c>
      <c r="L60" s="178"/>
      <c r="M60" s="75"/>
    </row>
    <row r="61" spans="2:16" s="47" customFormat="1" ht="18.75" customHeight="1" x14ac:dyDescent="0.3">
      <c r="B61" s="45"/>
      <c r="C61" s="76"/>
      <c r="F61" s="77"/>
      <c r="G61" s="77"/>
      <c r="H61" s="77"/>
      <c r="I61" s="77"/>
      <c r="K61" s="78"/>
      <c r="L61" s="78"/>
    </row>
    <row r="62" spans="2:16" ht="16.7" customHeight="1" x14ac:dyDescent="0.35">
      <c r="C62" s="80"/>
      <c r="I62" s="81"/>
      <c r="J62" s="72"/>
      <c r="K62" s="72"/>
      <c r="L62" s="72"/>
      <c r="M62" s="72"/>
      <c r="N62" s="72"/>
      <c r="O62" s="72"/>
    </row>
    <row r="63" spans="2:16" ht="16.7" customHeight="1" x14ac:dyDescent="0.35">
      <c r="C63" s="80"/>
      <c r="I63" s="81"/>
      <c r="J63" s="72"/>
      <c r="K63" s="72"/>
      <c r="L63" s="72"/>
      <c r="M63" s="72"/>
      <c r="N63" s="72"/>
      <c r="O63" s="72"/>
    </row>
    <row r="64" spans="2:16" ht="16.7" customHeight="1" x14ac:dyDescent="0.35">
      <c r="C64" s="80"/>
      <c r="I64" s="81"/>
      <c r="J64" s="72"/>
      <c r="K64" s="72"/>
      <c r="L64" s="72"/>
      <c r="M64" s="72"/>
      <c r="N64" s="72"/>
      <c r="O64" s="72"/>
    </row>
    <row r="65" spans="3:15" ht="16.7" customHeight="1" x14ac:dyDescent="0.35">
      <c r="C65" s="80"/>
      <c r="I65" s="81"/>
      <c r="J65" s="72"/>
      <c r="K65" s="72"/>
      <c r="L65" s="72"/>
      <c r="M65" s="72"/>
      <c r="N65" s="72"/>
      <c r="O65" s="72"/>
    </row>
    <row r="66" spans="3:15" ht="16.7" customHeight="1" x14ac:dyDescent="0.35">
      <c r="C66" s="80"/>
      <c r="I66" s="81"/>
      <c r="J66" s="72"/>
      <c r="K66" s="72"/>
      <c r="L66" s="72"/>
      <c r="M66" s="72"/>
      <c r="N66" s="72"/>
      <c r="O66" s="72"/>
    </row>
    <row r="67" spans="3:15" ht="16.7" customHeight="1" x14ac:dyDescent="0.35">
      <c r="C67" s="80"/>
      <c r="I67" s="81"/>
      <c r="J67" s="72"/>
      <c r="K67" s="72"/>
      <c r="L67" s="72"/>
      <c r="M67" s="72"/>
      <c r="N67" s="72"/>
      <c r="O67" s="72"/>
    </row>
    <row r="68" spans="3:15" ht="16.7" customHeight="1" x14ac:dyDescent="0.35">
      <c r="C68" s="80"/>
      <c r="I68" s="81"/>
      <c r="J68" s="72"/>
      <c r="K68" s="72"/>
      <c r="L68" s="72"/>
      <c r="M68" s="72"/>
      <c r="N68" s="72"/>
      <c r="O68" s="72"/>
    </row>
    <row r="69" spans="3:15" ht="16.7" customHeight="1" x14ac:dyDescent="0.35">
      <c r="C69" s="80"/>
      <c r="I69" s="81"/>
      <c r="J69" s="72"/>
      <c r="K69" s="72"/>
      <c r="L69" s="72"/>
      <c r="M69" s="72"/>
      <c r="N69" s="72"/>
      <c r="O69" s="72"/>
    </row>
    <row r="70" spans="3:15" ht="16.7" customHeight="1" x14ac:dyDescent="0.35">
      <c r="C70" s="80"/>
      <c r="I70" s="81"/>
      <c r="J70" s="72"/>
      <c r="K70" s="72"/>
      <c r="L70" s="72"/>
      <c r="M70" s="72"/>
      <c r="N70" s="72"/>
      <c r="O70" s="72"/>
    </row>
    <row r="71" spans="3:15" ht="16.7" customHeight="1" x14ac:dyDescent="0.35">
      <c r="C71" s="80"/>
      <c r="I71" s="81"/>
      <c r="J71" s="72"/>
      <c r="K71" s="72"/>
      <c r="L71" s="72"/>
      <c r="M71" s="72"/>
      <c r="N71" s="72"/>
      <c r="O71" s="72"/>
    </row>
    <row r="72" spans="3:15" ht="16.7" customHeight="1" x14ac:dyDescent="0.35">
      <c r="C72" s="80"/>
      <c r="I72" s="81"/>
      <c r="J72" s="72"/>
      <c r="K72" s="72"/>
      <c r="L72" s="72"/>
      <c r="M72" s="72"/>
      <c r="N72" s="72"/>
      <c r="O72" s="72"/>
    </row>
    <row r="73" spans="3:15" ht="16.7" customHeight="1" x14ac:dyDescent="0.35">
      <c r="C73" s="80"/>
      <c r="I73" s="81"/>
      <c r="J73" s="72"/>
      <c r="K73" s="72"/>
      <c r="L73" s="72"/>
      <c r="M73" s="72"/>
      <c r="N73" s="72"/>
      <c r="O73" s="72"/>
    </row>
    <row r="74" spans="3:15" ht="16.7" customHeight="1" x14ac:dyDescent="0.35">
      <c r="C74" s="80"/>
      <c r="I74" s="81"/>
      <c r="J74" s="72"/>
      <c r="K74" s="72"/>
      <c r="L74" s="72"/>
      <c r="M74" s="72"/>
      <c r="N74" s="72"/>
      <c r="O74" s="72"/>
    </row>
    <row r="75" spans="3:15" ht="16.7" customHeight="1" x14ac:dyDescent="0.35">
      <c r="C75" s="80"/>
      <c r="I75" s="81"/>
      <c r="J75" s="72"/>
      <c r="K75" s="72"/>
      <c r="L75" s="72"/>
      <c r="M75" s="72"/>
      <c r="N75" s="72"/>
      <c r="O75" s="72"/>
    </row>
    <row r="76" spans="3:15" ht="16.7" customHeight="1" x14ac:dyDescent="0.35">
      <c r="C76" s="80"/>
      <c r="I76" s="81"/>
      <c r="J76" s="72"/>
      <c r="K76" s="72"/>
      <c r="L76" s="72"/>
      <c r="M76" s="72"/>
      <c r="N76" s="72"/>
      <c r="O76" s="72"/>
    </row>
    <row r="77" spans="3:15" ht="16.7" customHeight="1" x14ac:dyDescent="0.35">
      <c r="C77" s="80"/>
      <c r="I77" s="81"/>
      <c r="J77" s="72"/>
      <c r="K77" s="72"/>
      <c r="L77" s="72"/>
      <c r="M77" s="72"/>
      <c r="N77" s="72"/>
      <c r="O77" s="72"/>
    </row>
    <row r="78" spans="3:15" ht="16.7" customHeight="1" x14ac:dyDescent="0.35">
      <c r="C78" s="80"/>
      <c r="I78" s="81"/>
      <c r="J78" s="72"/>
      <c r="K78" s="72"/>
      <c r="L78" s="72"/>
      <c r="M78" s="72"/>
      <c r="N78" s="72"/>
      <c r="O78" s="72"/>
    </row>
    <row r="79" spans="3:15" ht="16.7" customHeight="1" x14ac:dyDescent="0.35">
      <c r="C79" s="80"/>
      <c r="I79" s="81"/>
      <c r="J79" s="72"/>
      <c r="K79" s="72"/>
      <c r="L79" s="72"/>
      <c r="M79" s="72"/>
      <c r="N79" s="72"/>
      <c r="O79" s="72"/>
    </row>
    <row r="80" spans="3:15" ht="16.7" customHeight="1" x14ac:dyDescent="0.35">
      <c r="C80" s="80"/>
      <c r="I80" s="81"/>
      <c r="J80" s="72"/>
      <c r="K80" s="72"/>
      <c r="L80" s="72"/>
      <c r="M80" s="72"/>
      <c r="N80" s="72"/>
      <c r="O80" s="72"/>
    </row>
    <row r="81" spans="2:15" ht="16.7" customHeight="1" x14ac:dyDescent="0.35">
      <c r="C81" s="80"/>
      <c r="I81" s="81"/>
      <c r="J81" s="72"/>
      <c r="K81" s="72"/>
      <c r="L81" s="72"/>
      <c r="M81" s="72"/>
      <c r="N81" s="72"/>
      <c r="O81" s="72"/>
    </row>
    <row r="82" spans="2:15" ht="16.7" customHeight="1" x14ac:dyDescent="0.35">
      <c r="C82" s="80"/>
      <c r="I82" s="81"/>
      <c r="J82" s="72"/>
      <c r="K82" s="72"/>
      <c r="L82" s="72"/>
      <c r="M82" s="72"/>
      <c r="N82" s="72"/>
      <c r="O82" s="72"/>
    </row>
    <row r="83" spans="2:15" ht="16.7" customHeight="1" x14ac:dyDescent="0.35">
      <c r="C83" s="80"/>
      <c r="I83" s="81"/>
      <c r="J83" s="72"/>
      <c r="K83" s="72"/>
      <c r="L83" s="72"/>
      <c r="M83" s="72"/>
      <c r="N83" s="72"/>
      <c r="O83" s="72"/>
    </row>
    <row r="84" spans="2:15" ht="16.7" customHeight="1" x14ac:dyDescent="0.35">
      <c r="C84" s="80"/>
      <c r="I84" s="81"/>
      <c r="J84" s="72"/>
      <c r="K84" s="72"/>
      <c r="L84" s="72"/>
      <c r="M84" s="72"/>
      <c r="N84" s="72"/>
      <c r="O84" s="72"/>
    </row>
    <row r="85" spans="2:15" ht="16.7" customHeight="1" x14ac:dyDescent="0.35">
      <c r="C85" s="80"/>
      <c r="I85" s="81"/>
      <c r="J85" s="72"/>
      <c r="K85" s="72"/>
      <c r="L85" s="72"/>
      <c r="M85" s="72"/>
      <c r="N85" s="72"/>
      <c r="O85" s="72"/>
    </row>
    <row r="86" spans="2:15" ht="16.7" customHeight="1" x14ac:dyDescent="0.35">
      <c r="C86" s="80"/>
      <c r="I86" s="81"/>
      <c r="J86" s="72"/>
      <c r="K86" s="72"/>
      <c r="L86" s="72"/>
      <c r="M86" s="72"/>
      <c r="N86" s="72"/>
      <c r="O86" s="72"/>
    </row>
    <row r="87" spans="2:15" ht="16.7" customHeight="1" x14ac:dyDescent="0.35">
      <c r="C87" s="80"/>
      <c r="I87" s="81"/>
      <c r="J87" s="72"/>
      <c r="K87" s="72"/>
      <c r="L87" s="72"/>
      <c r="M87" s="72"/>
      <c r="N87" s="72"/>
      <c r="O87" s="72"/>
    </row>
    <row r="88" spans="2:15" ht="16.7" customHeight="1" x14ac:dyDescent="0.35">
      <c r="C88" s="80"/>
      <c r="I88" s="81"/>
      <c r="J88" s="72"/>
      <c r="K88" s="72"/>
      <c r="L88" s="72"/>
      <c r="M88" s="72"/>
      <c r="N88" s="72"/>
      <c r="O88" s="72"/>
    </row>
    <row r="89" spans="2:15" ht="16.7" customHeight="1" x14ac:dyDescent="0.35">
      <c r="C89" s="80"/>
      <c r="I89" s="81"/>
      <c r="J89" s="72"/>
      <c r="K89" s="72"/>
      <c r="L89" s="72"/>
      <c r="M89" s="72"/>
      <c r="N89" s="72"/>
      <c r="O89" s="72"/>
    </row>
    <row r="90" spans="2:15" ht="16.7" customHeight="1" x14ac:dyDescent="0.35">
      <c r="C90" s="80"/>
      <c r="I90" s="81"/>
      <c r="J90" s="72"/>
      <c r="K90" s="72"/>
      <c r="L90" s="72"/>
      <c r="M90" s="72"/>
      <c r="N90" s="72"/>
      <c r="O90" s="72"/>
    </row>
    <row r="91" spans="2:15" ht="16.7" customHeight="1" x14ac:dyDescent="0.35">
      <c r="C91" s="80"/>
      <c r="I91" s="81"/>
      <c r="J91" s="72"/>
      <c r="K91" s="72"/>
      <c r="L91" s="72"/>
      <c r="M91" s="72"/>
      <c r="N91" s="72"/>
      <c r="O91" s="72"/>
    </row>
    <row r="92" spans="2:15" ht="16.7" customHeight="1" x14ac:dyDescent="0.35">
      <c r="C92" s="80"/>
      <c r="I92" s="81"/>
      <c r="J92" s="72"/>
      <c r="K92" s="72"/>
      <c r="L92" s="72"/>
      <c r="M92" s="72"/>
      <c r="N92" s="72"/>
      <c r="O92" s="72"/>
    </row>
    <row r="93" spans="2:15" ht="16.7" customHeight="1" x14ac:dyDescent="0.35">
      <c r="C93" s="80"/>
      <c r="I93" s="81"/>
      <c r="J93" s="72"/>
      <c r="K93" s="72"/>
      <c r="L93" s="72"/>
      <c r="M93" s="72"/>
      <c r="N93" s="72"/>
      <c r="O93" s="72"/>
    </row>
    <row r="94" spans="2:15" ht="18.75" customHeight="1" x14ac:dyDescent="0.3">
      <c r="B94" s="84"/>
      <c r="C94" s="85"/>
      <c r="D94" s="47"/>
      <c r="E94" s="47"/>
      <c r="F94" s="77"/>
      <c r="G94" s="77"/>
      <c r="H94" s="77"/>
      <c r="I94" s="86"/>
      <c r="J94" s="87"/>
      <c r="K94" s="177"/>
      <c r="L94" s="177"/>
      <c r="M94" s="72"/>
      <c r="N94" s="72"/>
      <c r="O94" s="72"/>
    </row>
    <row r="95" spans="2:15" ht="16.7" customHeight="1" x14ac:dyDescent="0.35">
      <c r="C95" s="80"/>
      <c r="I95" s="81"/>
      <c r="J95" s="72"/>
      <c r="K95" s="72"/>
      <c r="L95" s="72"/>
      <c r="M95" s="72"/>
      <c r="N95" s="72"/>
      <c r="O95" s="72"/>
    </row>
    <row r="96" spans="2:15" ht="16.7" customHeight="1" x14ac:dyDescent="0.35">
      <c r="C96" s="80"/>
      <c r="I96" s="81"/>
      <c r="J96" s="72"/>
      <c r="K96" s="72"/>
      <c r="L96" s="72"/>
      <c r="M96" s="72"/>
      <c r="N96" s="72"/>
      <c r="O96" s="72"/>
    </row>
    <row r="97" spans="3:16" ht="16.7" customHeight="1" x14ac:dyDescent="0.35">
      <c r="C97" s="80"/>
      <c r="I97" s="81"/>
      <c r="J97" s="72"/>
      <c r="K97" s="72"/>
      <c r="L97" s="72"/>
      <c r="M97" s="72"/>
      <c r="N97" s="72"/>
      <c r="O97" s="72"/>
    </row>
    <row r="98" spans="3:16" ht="16.7" customHeight="1" x14ac:dyDescent="0.35">
      <c r="C98" s="80"/>
      <c r="I98" s="81"/>
      <c r="J98" s="72"/>
      <c r="K98" s="72"/>
      <c r="L98" s="72"/>
      <c r="M98" s="72"/>
      <c r="N98" s="72"/>
      <c r="O98" s="72"/>
    </row>
    <row r="99" spans="3:16" ht="16.7" customHeight="1" x14ac:dyDescent="0.35">
      <c r="C99" s="80"/>
      <c r="I99" s="81"/>
      <c r="J99" s="72"/>
      <c r="K99" s="72"/>
      <c r="L99" s="72"/>
      <c r="M99" s="72"/>
      <c r="N99" s="72"/>
      <c r="O99" s="72"/>
    </row>
    <row r="100" spans="3:16" ht="16.7" customHeight="1" x14ac:dyDescent="0.35">
      <c r="C100" s="80"/>
      <c r="I100" s="81"/>
      <c r="J100" s="72"/>
      <c r="K100" s="72"/>
      <c r="L100" s="72"/>
      <c r="M100" s="72"/>
      <c r="N100" s="72"/>
      <c r="O100" s="72"/>
    </row>
    <row r="101" spans="3:16" ht="16.7" customHeight="1" x14ac:dyDescent="0.35">
      <c r="C101" s="80"/>
      <c r="I101" s="81"/>
      <c r="J101" s="72"/>
      <c r="K101" s="72"/>
      <c r="L101" s="72"/>
      <c r="M101" s="72"/>
      <c r="N101" s="72"/>
      <c r="O101" s="72"/>
    </row>
    <row r="102" spans="3:16" ht="16.7" customHeight="1" x14ac:dyDescent="0.35">
      <c r="C102" s="80"/>
      <c r="I102" s="81"/>
      <c r="J102" s="72"/>
      <c r="K102" s="72"/>
      <c r="L102" s="72"/>
      <c r="M102" s="72"/>
      <c r="N102" s="72"/>
      <c r="O102" s="72"/>
    </row>
    <row r="103" spans="3:16" ht="16.7" customHeight="1" x14ac:dyDescent="0.35">
      <c r="C103" s="80"/>
      <c r="I103" s="81"/>
      <c r="J103" s="72"/>
      <c r="K103" s="72"/>
      <c r="L103" s="72"/>
      <c r="M103" s="72"/>
      <c r="N103" s="72"/>
      <c r="O103" s="72"/>
    </row>
    <row r="104" spans="3:16" ht="16.7" customHeight="1" x14ac:dyDescent="0.35">
      <c r="C104" s="80"/>
      <c r="I104" s="81"/>
      <c r="J104" s="72"/>
      <c r="K104" s="72"/>
      <c r="L104" s="72"/>
      <c r="M104" s="72"/>
      <c r="N104" s="72"/>
      <c r="O104" s="72"/>
    </row>
    <row r="105" spans="3:16" ht="16.7" customHeight="1" x14ac:dyDescent="0.35">
      <c r="C105" s="80"/>
      <c r="I105" s="81"/>
      <c r="J105" s="72"/>
      <c r="K105" s="72"/>
      <c r="L105" s="72"/>
      <c r="M105" s="72"/>
      <c r="N105" s="72"/>
      <c r="O105" s="72"/>
    </row>
    <row r="106" spans="3:16" ht="16.7" customHeight="1" x14ac:dyDescent="0.3">
      <c r="C106" s="82"/>
      <c r="F106" s="56"/>
      <c r="G106" s="56"/>
      <c r="J106" s="83"/>
      <c r="K106" s="83"/>
      <c r="N106" s="176"/>
      <c r="O106" s="176"/>
      <c r="P106" s="176"/>
    </row>
    <row r="107" spans="3:16" ht="16.7" customHeight="1" x14ac:dyDescent="0.35">
      <c r="C107" s="80"/>
      <c r="I107" s="81"/>
      <c r="J107" s="72"/>
      <c r="K107" s="72"/>
      <c r="L107" s="72"/>
      <c r="M107" s="72"/>
      <c r="N107" s="72"/>
      <c r="O107" s="72"/>
    </row>
    <row r="108" spans="3:16" ht="16.7" customHeight="1" x14ac:dyDescent="0.35">
      <c r="C108" s="80"/>
      <c r="I108" s="81"/>
      <c r="J108" s="72"/>
      <c r="K108" s="72"/>
      <c r="L108" s="72"/>
      <c r="M108" s="72"/>
      <c r="N108" s="72"/>
      <c r="O108" s="72"/>
    </row>
    <row r="109" spans="3:16" ht="16.7" customHeight="1" x14ac:dyDescent="0.35">
      <c r="C109" s="80"/>
      <c r="I109" s="81"/>
      <c r="J109" s="72"/>
      <c r="K109" s="72"/>
      <c r="L109" s="72"/>
      <c r="M109" s="72"/>
      <c r="N109" s="72"/>
      <c r="O109" s="72"/>
    </row>
    <row r="110" spans="3:16" ht="16.7" customHeight="1" x14ac:dyDescent="0.35">
      <c r="C110" s="80"/>
      <c r="I110" s="81"/>
      <c r="J110" s="72"/>
      <c r="K110" s="72"/>
      <c r="L110" s="72"/>
      <c r="M110" s="72"/>
      <c r="N110" s="72"/>
      <c r="O110" s="72"/>
    </row>
    <row r="111" spans="3:16" ht="16.7" customHeight="1" x14ac:dyDescent="0.35">
      <c r="C111" s="80"/>
      <c r="I111" s="81"/>
      <c r="J111" s="72"/>
      <c r="K111" s="72"/>
      <c r="L111" s="72"/>
      <c r="M111" s="72"/>
      <c r="N111" s="72"/>
      <c r="O111" s="72"/>
    </row>
    <row r="112" spans="3:16" ht="16.5" customHeight="1" x14ac:dyDescent="0.35">
      <c r="C112" s="80"/>
      <c r="I112" s="81"/>
      <c r="J112" s="72"/>
      <c r="K112" s="72"/>
      <c r="L112" s="72"/>
      <c r="M112" s="72"/>
      <c r="N112" s="72"/>
      <c r="O112" s="72"/>
    </row>
    <row r="113" spans="1:16" ht="16.7" customHeight="1" x14ac:dyDescent="0.3">
      <c r="C113" s="82"/>
      <c r="F113" s="56"/>
      <c r="G113" s="56"/>
      <c r="J113" s="83"/>
      <c r="K113" s="83"/>
      <c r="N113" s="176"/>
      <c r="O113" s="176"/>
      <c r="P113" s="176"/>
    </row>
    <row r="114" spans="1:16" ht="16.7" customHeight="1" x14ac:dyDescent="0.35">
      <c r="C114" s="80"/>
      <c r="I114" s="81"/>
      <c r="J114" s="72"/>
      <c r="K114" s="72"/>
      <c r="L114" s="72"/>
      <c r="M114" s="72"/>
      <c r="N114" s="72"/>
      <c r="O114" s="72"/>
    </row>
    <row r="115" spans="1:16" ht="16.7" customHeight="1" x14ac:dyDescent="0.35">
      <c r="C115" s="80"/>
      <c r="I115" s="81"/>
      <c r="J115" s="72"/>
      <c r="K115" s="72"/>
      <c r="L115" s="72"/>
      <c r="M115" s="72"/>
      <c r="N115" s="72"/>
      <c r="O115" s="72"/>
    </row>
    <row r="116" spans="1:16" ht="16.7" customHeight="1" x14ac:dyDescent="0.35">
      <c r="C116" s="80"/>
      <c r="I116" s="81"/>
      <c r="J116" s="72"/>
      <c r="K116" s="72"/>
      <c r="L116" s="72"/>
      <c r="M116" s="72"/>
      <c r="N116" s="72"/>
      <c r="O116" s="72"/>
    </row>
    <row r="117" spans="1:16" ht="16.7" customHeight="1" x14ac:dyDescent="0.35">
      <c r="C117" s="80"/>
      <c r="I117" s="81"/>
      <c r="J117" s="72"/>
      <c r="K117" s="72"/>
      <c r="L117" s="72"/>
      <c r="M117" s="72"/>
      <c r="N117" s="72"/>
      <c r="O117" s="72"/>
    </row>
    <row r="118" spans="1:16" ht="16.7" customHeight="1" x14ac:dyDescent="0.35">
      <c r="C118" s="80"/>
      <c r="I118" s="81"/>
      <c r="J118" s="72"/>
      <c r="K118" s="72"/>
      <c r="L118" s="72"/>
      <c r="M118" s="72"/>
      <c r="N118" s="72"/>
      <c r="O118" s="72"/>
    </row>
    <row r="119" spans="1:16" ht="16.7" customHeight="1" x14ac:dyDescent="0.3">
      <c r="C119" s="82"/>
      <c r="F119" s="56"/>
      <c r="G119" s="56"/>
      <c r="J119" s="83"/>
      <c r="K119" s="83"/>
      <c r="N119" s="176"/>
      <c r="O119" s="176"/>
      <c r="P119" s="176"/>
    </row>
    <row r="120" spans="1:16" ht="16.7" customHeight="1" x14ac:dyDescent="0.3">
      <c r="C120" s="82"/>
      <c r="F120" s="56"/>
      <c r="G120" s="56"/>
      <c r="J120" s="83"/>
      <c r="K120" s="83"/>
      <c r="N120" s="176"/>
      <c r="O120" s="176"/>
      <c r="P120" s="176"/>
    </row>
    <row r="125" spans="1:16" s="88" customFormat="1" ht="16.7" customHeight="1" x14ac:dyDescent="0.3">
      <c r="A125" s="56"/>
      <c r="B125" s="48"/>
      <c r="C125" s="82"/>
      <c r="D125" s="56"/>
      <c r="E125" s="56"/>
      <c r="F125" s="56"/>
      <c r="G125" s="56"/>
      <c r="H125" s="66"/>
      <c r="I125" s="66"/>
      <c r="J125" s="83"/>
      <c r="K125" s="83"/>
      <c r="L125" s="56"/>
      <c r="M125" s="56"/>
      <c r="N125" s="83"/>
      <c r="O125" s="83"/>
      <c r="P125" s="83"/>
    </row>
  </sheetData>
  <mergeCells count="16">
    <mergeCell ref="G2:L2"/>
    <mergeCell ref="N119:P119"/>
    <mergeCell ref="N120:P120"/>
    <mergeCell ref="K94:L94"/>
    <mergeCell ref="N106:P106"/>
    <mergeCell ref="N113:P113"/>
    <mergeCell ref="K60:L60"/>
    <mergeCell ref="D40:L40"/>
    <mergeCell ref="D52:L52"/>
    <mergeCell ref="D53:E53"/>
    <mergeCell ref="B5:L5"/>
    <mergeCell ref="B7:L7"/>
    <mergeCell ref="B8:L8"/>
    <mergeCell ref="B9:L9"/>
    <mergeCell ref="D51:L51"/>
    <mergeCell ref="D41:L41"/>
  </mergeCells>
  <printOptions horizontalCentered="1"/>
  <pageMargins left="0.5" right="0.5" top="0.5" bottom="0.5" header="0" footer="0"/>
  <pageSetup scale="72" orientation="portrait" r:id="rId1"/>
  <headerFooter>
    <oddHeader xml:space="preserve">&amp;R&amp;"Times New Roman,Bold"&amp;12
</oddHeader>
  </headerFooter>
  <rowBreaks count="1" manualBreakCount="1">
    <brk id="6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29"/>
  <sheetViews>
    <sheetView view="pageLayout" topLeftCell="A31" zoomScaleNormal="100" workbookViewId="0">
      <selection activeCell="M7" sqref="M7"/>
    </sheetView>
  </sheetViews>
  <sheetFormatPr defaultColWidth="10.28515625" defaultRowHeight="18.75" x14ac:dyDescent="0.3"/>
  <cols>
    <col min="1" max="1" width="4.85546875" style="56" customWidth="1"/>
    <col min="2" max="2" width="4.140625" style="48" customWidth="1"/>
    <col min="3" max="3" width="27.7109375" style="56" customWidth="1"/>
    <col min="4" max="4" width="12.7109375" style="56" customWidth="1"/>
    <col min="5" max="5" width="12" style="56" customWidth="1"/>
    <col min="6" max="6" width="6.140625" style="66" customWidth="1"/>
    <col min="7" max="7" width="10.7109375" style="66" customWidth="1"/>
    <col min="8" max="8" width="9.5703125" style="66" customWidth="1"/>
    <col min="9" max="9" width="9.140625" style="66" customWidth="1"/>
    <col min="10" max="10" width="14" style="56" customWidth="1"/>
    <col min="11" max="11" width="6.28515625" style="56" customWidth="1"/>
    <col min="12" max="12" width="11" style="56" customWidth="1"/>
    <col min="13" max="13" width="4.7109375" style="56" customWidth="1"/>
    <col min="14" max="14" width="10.28515625" style="56"/>
    <col min="15" max="15" width="5.7109375" style="56" customWidth="1"/>
    <col min="16" max="16" width="10.28515625" style="56" customWidth="1"/>
    <col min="17" max="16384" width="10.28515625" style="56"/>
  </cols>
  <sheetData>
    <row r="2" spans="2:20" s="47" customFormat="1" ht="17.25" customHeight="1" x14ac:dyDescent="0.3">
      <c r="B2" s="162" t="s">
        <v>157</v>
      </c>
      <c r="C2" s="162"/>
      <c r="D2" s="162"/>
      <c r="E2" s="156"/>
      <c r="F2" s="157"/>
      <c r="G2" s="157"/>
      <c r="H2" s="175" t="s">
        <v>232</v>
      </c>
      <c r="I2" s="175"/>
      <c r="J2" s="175"/>
      <c r="K2" s="175"/>
      <c r="L2" s="175"/>
      <c r="M2" s="175"/>
      <c r="Q2" s="46"/>
      <c r="R2" s="46"/>
      <c r="S2" s="46"/>
      <c r="T2" s="46"/>
    </row>
    <row r="3" spans="2:20" x14ac:dyDescent="0.3">
      <c r="C3" s="49"/>
      <c r="D3" s="49"/>
      <c r="E3" s="50"/>
      <c r="F3" s="51"/>
      <c r="G3" s="51"/>
      <c r="H3" s="50"/>
      <c r="I3" s="50"/>
      <c r="J3" s="50"/>
      <c r="K3" s="50"/>
      <c r="L3" s="52"/>
      <c r="M3" s="53"/>
      <c r="N3" s="54"/>
      <c r="O3" s="54"/>
      <c r="P3" s="54"/>
      <c r="Q3" s="55"/>
      <c r="R3" s="55"/>
      <c r="S3" s="55"/>
      <c r="T3" s="55"/>
    </row>
    <row r="4" spans="2:20" x14ac:dyDescent="0.3">
      <c r="C4" s="49"/>
      <c r="D4" s="50"/>
      <c r="E4" s="50"/>
      <c r="F4" s="50"/>
      <c r="G4" s="50"/>
      <c r="H4" s="50"/>
      <c r="I4" s="50"/>
      <c r="J4" s="50"/>
      <c r="K4" s="50"/>
      <c r="L4" s="50"/>
      <c r="M4" s="57"/>
      <c r="N4" s="57"/>
      <c r="O4" s="57"/>
      <c r="P4" s="57"/>
    </row>
    <row r="5" spans="2:20" s="1" customFormat="1" ht="18" customHeight="1" x14ac:dyDescent="0.3">
      <c r="B5" s="181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62"/>
    </row>
    <row r="6" spans="2:20" s="1" customFormat="1" ht="15.75" customHeight="1" x14ac:dyDescent="0.3">
      <c r="B6" s="58"/>
      <c r="C6" s="59"/>
      <c r="D6" s="60"/>
      <c r="E6" s="60"/>
      <c r="F6" s="61"/>
      <c r="G6" s="61"/>
      <c r="H6" s="61"/>
      <c r="I6" s="61"/>
      <c r="J6" s="60"/>
      <c r="K6" s="60"/>
      <c r="L6" s="62"/>
      <c r="M6" s="62"/>
    </row>
    <row r="7" spans="2:20" s="1" customFormat="1" ht="18" customHeight="1" x14ac:dyDescent="0.3">
      <c r="B7" s="182" t="s">
        <v>5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12"/>
    </row>
    <row r="8" spans="2:20" s="1" customFormat="1" ht="15.75" customHeight="1" x14ac:dyDescent="0.3">
      <c r="B8" s="182" t="s">
        <v>155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12"/>
    </row>
    <row r="9" spans="2:20" s="1" customFormat="1" ht="15.75" customHeight="1" x14ac:dyDescent="0.3">
      <c r="B9" s="182" t="s">
        <v>130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12"/>
      <c r="N9" s="63"/>
      <c r="O9" s="63"/>
      <c r="P9" s="63"/>
    </row>
    <row r="10" spans="2:20" ht="15.75" customHeight="1" x14ac:dyDescent="0.3">
      <c r="B10" s="64"/>
      <c r="C10" s="65"/>
    </row>
    <row r="11" spans="2:20" s="47" customFormat="1" ht="18.75" customHeight="1" x14ac:dyDescent="0.3">
      <c r="B11" s="45"/>
      <c r="C11" s="76"/>
      <c r="F11" s="77"/>
      <c r="G11" s="77"/>
      <c r="H11" s="77"/>
      <c r="I11" s="77"/>
      <c r="K11" s="78"/>
      <c r="L11" s="78"/>
    </row>
    <row r="12" spans="2:20" ht="16.7" customHeight="1" x14ac:dyDescent="0.3">
      <c r="B12" s="64" t="s">
        <v>137</v>
      </c>
      <c r="C12" s="67" t="s">
        <v>180</v>
      </c>
      <c r="D12" s="137" t="s">
        <v>146</v>
      </c>
      <c r="E12" s="131"/>
      <c r="F12" s="133"/>
      <c r="G12" s="133"/>
      <c r="H12" s="133"/>
      <c r="I12" s="133"/>
      <c r="J12" s="131"/>
      <c r="K12" s="131"/>
      <c r="L12" s="131"/>
      <c r="M12" s="130"/>
      <c r="N12" s="68"/>
      <c r="O12" s="68"/>
      <c r="P12" s="68"/>
    </row>
    <row r="13" spans="2:20" ht="16.7" customHeight="1" x14ac:dyDescent="0.3">
      <c r="B13" s="48">
        <f>B12+1</f>
        <v>2</v>
      </c>
      <c r="C13" s="67"/>
      <c r="D13" s="137" t="s">
        <v>206</v>
      </c>
      <c r="E13" s="131"/>
      <c r="F13" s="133"/>
      <c r="G13" s="133"/>
      <c r="H13" s="133"/>
      <c r="I13" s="133"/>
      <c r="J13" s="131"/>
      <c r="K13" s="131"/>
      <c r="L13" s="131"/>
      <c r="M13" s="130"/>
      <c r="N13" s="68"/>
      <c r="O13" s="68"/>
      <c r="P13" s="68"/>
    </row>
    <row r="14" spans="2:20" ht="16.7" customHeight="1" x14ac:dyDescent="0.3">
      <c r="B14" s="48">
        <f t="shared" ref="B14:B29" si="0">B13+1</f>
        <v>3</v>
      </c>
      <c r="C14" s="67"/>
      <c r="D14" s="137" t="s">
        <v>192</v>
      </c>
      <c r="E14" s="131"/>
      <c r="F14" s="133"/>
      <c r="G14" s="133"/>
      <c r="H14" s="133"/>
      <c r="I14" s="133"/>
      <c r="J14" s="131"/>
      <c r="K14" s="131"/>
      <c r="L14" s="131"/>
      <c r="M14" s="130"/>
      <c r="N14" s="68"/>
      <c r="O14" s="68"/>
      <c r="P14" s="68"/>
    </row>
    <row r="15" spans="2:20" ht="16.7" customHeight="1" x14ac:dyDescent="0.3">
      <c r="B15" s="48">
        <f t="shared" si="0"/>
        <v>4</v>
      </c>
      <c r="C15" s="68"/>
      <c r="D15" s="122"/>
      <c r="E15" s="122"/>
      <c r="F15" s="123"/>
      <c r="G15" s="123"/>
      <c r="H15" s="123"/>
      <c r="I15" s="123"/>
      <c r="J15" s="122"/>
      <c r="K15" s="122"/>
      <c r="L15" s="70"/>
      <c r="M15" s="68"/>
      <c r="N15" s="68"/>
      <c r="O15" s="68"/>
      <c r="P15" s="68"/>
    </row>
    <row r="16" spans="2:20" ht="16.7" customHeight="1" x14ac:dyDescent="0.3">
      <c r="B16" s="48">
        <f t="shared" si="0"/>
        <v>5</v>
      </c>
      <c r="C16" s="67" t="s">
        <v>181</v>
      </c>
      <c r="D16" s="131" t="s">
        <v>207</v>
      </c>
      <c r="E16" s="131"/>
      <c r="F16" s="133"/>
      <c r="G16" s="133"/>
      <c r="H16" s="133"/>
      <c r="I16" s="133"/>
      <c r="J16" s="131"/>
      <c r="K16" s="131"/>
      <c r="L16" s="131"/>
      <c r="M16" s="68"/>
      <c r="N16" s="68"/>
      <c r="O16" s="68"/>
      <c r="P16" s="68"/>
    </row>
    <row r="17" spans="2:16" ht="16.7" customHeight="1" x14ac:dyDescent="0.3">
      <c r="B17" s="48">
        <f t="shared" si="0"/>
        <v>6</v>
      </c>
      <c r="C17" s="67"/>
      <c r="D17" s="131" t="s">
        <v>147</v>
      </c>
      <c r="E17" s="131"/>
      <c r="F17" s="133"/>
      <c r="G17" s="133"/>
      <c r="H17" s="133"/>
      <c r="I17" s="133"/>
      <c r="J17" s="131"/>
      <c r="K17" s="131"/>
      <c r="L17" s="131"/>
      <c r="M17" s="68"/>
      <c r="N17" s="68"/>
      <c r="O17" s="68"/>
      <c r="P17" s="68"/>
    </row>
    <row r="18" spans="2:16" ht="16.7" customHeight="1" x14ac:dyDescent="0.3">
      <c r="B18" s="48">
        <f t="shared" si="0"/>
        <v>7</v>
      </c>
      <c r="C18" s="68"/>
      <c r="D18" s="122"/>
      <c r="E18" s="122"/>
      <c r="F18" s="123"/>
      <c r="G18" s="123"/>
      <c r="H18" s="123"/>
      <c r="I18" s="123"/>
      <c r="J18" s="122"/>
      <c r="K18" s="122"/>
      <c r="L18" s="70"/>
      <c r="M18" s="68"/>
      <c r="N18" s="68"/>
      <c r="O18" s="68"/>
      <c r="P18" s="68"/>
    </row>
    <row r="19" spans="2:16" ht="16.7" customHeight="1" x14ac:dyDescent="0.3">
      <c r="B19" s="48">
        <f t="shared" si="0"/>
        <v>8</v>
      </c>
      <c r="C19" s="67" t="s">
        <v>182</v>
      </c>
      <c r="D19" s="137" t="s">
        <v>218</v>
      </c>
      <c r="E19" s="131"/>
      <c r="F19" s="133"/>
      <c r="G19" s="133"/>
      <c r="H19" s="133"/>
      <c r="I19" s="133"/>
      <c r="J19" s="131"/>
      <c r="K19" s="131"/>
      <c r="L19" s="131"/>
      <c r="M19" s="68"/>
      <c r="N19" s="79"/>
      <c r="O19" s="68"/>
      <c r="P19" s="68"/>
    </row>
    <row r="20" spans="2:16" ht="16.7" customHeight="1" x14ac:dyDescent="0.3">
      <c r="B20" s="48">
        <f t="shared" si="0"/>
        <v>9</v>
      </c>
      <c r="C20" s="67"/>
      <c r="D20" s="137" t="s">
        <v>152</v>
      </c>
      <c r="E20" s="131"/>
      <c r="F20" s="133"/>
      <c r="G20" s="133"/>
      <c r="H20" s="133"/>
      <c r="I20" s="133"/>
      <c r="J20" s="131"/>
      <c r="K20" s="131"/>
      <c r="L20" s="131"/>
      <c r="M20" s="68"/>
      <c r="N20" s="79"/>
      <c r="O20" s="68"/>
      <c r="P20" s="68"/>
    </row>
    <row r="21" spans="2:16" ht="16.7" customHeight="1" x14ac:dyDescent="0.3">
      <c r="B21" s="48">
        <f t="shared" si="0"/>
        <v>10</v>
      </c>
      <c r="C21" s="68"/>
      <c r="D21" s="128"/>
      <c r="E21" s="122"/>
      <c r="F21" s="123"/>
      <c r="G21" s="123"/>
      <c r="H21" s="123"/>
      <c r="I21" s="123"/>
      <c r="J21" s="122"/>
      <c r="K21" s="122"/>
      <c r="L21" s="70"/>
      <c r="M21" s="68"/>
      <c r="N21" s="79"/>
      <c r="O21" s="68"/>
      <c r="P21" s="68"/>
    </row>
    <row r="22" spans="2:16" ht="16.7" customHeight="1" x14ac:dyDescent="0.3">
      <c r="B22" s="48">
        <f t="shared" si="0"/>
        <v>11</v>
      </c>
      <c r="C22" s="67" t="s">
        <v>183</v>
      </c>
      <c r="D22" s="137" t="s">
        <v>148</v>
      </c>
      <c r="E22" s="138"/>
      <c r="F22" s="138"/>
      <c r="G22" s="138"/>
      <c r="H22" s="138"/>
      <c r="I22" s="138"/>
      <c r="J22" s="138"/>
      <c r="K22" s="138"/>
      <c r="L22" s="131"/>
      <c r="M22" s="68"/>
      <c r="N22" s="79"/>
      <c r="O22" s="68"/>
      <c r="P22" s="68"/>
    </row>
    <row r="23" spans="2:16" ht="16.7" customHeight="1" x14ac:dyDescent="0.3">
      <c r="B23" s="48">
        <f t="shared" si="0"/>
        <v>12</v>
      </c>
      <c r="C23" s="68"/>
      <c r="D23" s="137" t="s">
        <v>208</v>
      </c>
      <c r="E23" s="138"/>
      <c r="F23" s="138"/>
      <c r="G23" s="138"/>
      <c r="H23" s="138"/>
      <c r="I23" s="138"/>
      <c r="J23" s="138"/>
      <c r="K23" s="138"/>
      <c r="L23" s="131"/>
      <c r="M23" s="68"/>
      <c r="N23" s="68"/>
      <c r="O23" s="68"/>
      <c r="P23" s="68"/>
    </row>
    <row r="24" spans="2:16" ht="16.7" customHeight="1" x14ac:dyDescent="0.3">
      <c r="B24" s="48">
        <f t="shared" si="0"/>
        <v>13</v>
      </c>
      <c r="C24" s="68"/>
      <c r="D24" s="137" t="s">
        <v>135</v>
      </c>
      <c r="E24" s="138"/>
      <c r="F24" s="138"/>
      <c r="G24" s="138"/>
      <c r="H24" s="138"/>
      <c r="I24" s="138"/>
      <c r="J24" s="138"/>
      <c r="K24" s="138"/>
      <c r="L24" s="131"/>
      <c r="M24" s="68"/>
      <c r="N24" s="68"/>
      <c r="O24" s="68"/>
      <c r="P24" s="68"/>
    </row>
    <row r="25" spans="2:16" ht="16.7" customHeight="1" x14ac:dyDescent="0.3">
      <c r="B25" s="48">
        <f>B24+1</f>
        <v>14</v>
      </c>
      <c r="C25" s="68"/>
      <c r="D25" s="128"/>
      <c r="E25" s="129"/>
      <c r="F25" s="129"/>
      <c r="G25" s="129"/>
      <c r="H25" s="129"/>
      <c r="I25" s="129"/>
      <c r="J25" s="129"/>
      <c r="K25" s="129"/>
      <c r="L25" s="70"/>
      <c r="M25" s="68"/>
      <c r="N25" s="68"/>
      <c r="O25" s="68"/>
      <c r="P25" s="68"/>
    </row>
    <row r="26" spans="2:16" ht="16.7" customHeight="1" x14ac:dyDescent="0.3">
      <c r="B26" s="48">
        <f t="shared" si="0"/>
        <v>15</v>
      </c>
      <c r="C26" s="67" t="s">
        <v>184</v>
      </c>
      <c r="D26" s="130" t="s">
        <v>150</v>
      </c>
      <c r="E26" s="130"/>
      <c r="F26" s="134"/>
      <c r="G26" s="134"/>
      <c r="H26" s="134"/>
      <c r="I26" s="134"/>
      <c r="J26" s="130"/>
      <c r="K26" s="130"/>
      <c r="L26" s="68"/>
      <c r="M26" s="68"/>
      <c r="N26" s="68"/>
      <c r="O26" s="68"/>
      <c r="P26" s="68"/>
    </row>
    <row r="27" spans="2:16" ht="16.7" customHeight="1" x14ac:dyDescent="0.3">
      <c r="B27" s="48">
        <f t="shared" si="0"/>
        <v>16</v>
      </c>
      <c r="C27" s="67"/>
      <c r="D27" s="130" t="s">
        <v>151</v>
      </c>
      <c r="E27" s="130"/>
      <c r="F27" s="134"/>
      <c r="G27" s="134"/>
      <c r="H27" s="134"/>
      <c r="I27" s="134"/>
      <c r="J27" s="130"/>
      <c r="K27" s="130"/>
      <c r="L27" s="68"/>
      <c r="M27" s="68"/>
      <c r="N27" s="68"/>
      <c r="O27" s="68"/>
      <c r="P27" s="68"/>
    </row>
    <row r="28" spans="2:16" ht="16.7" customHeight="1" x14ac:dyDescent="0.3">
      <c r="B28" s="48">
        <f t="shared" si="0"/>
        <v>17</v>
      </c>
      <c r="C28" s="67"/>
      <c r="D28" s="130"/>
      <c r="E28" s="130"/>
      <c r="F28" s="134"/>
      <c r="G28" s="134"/>
      <c r="H28" s="134"/>
      <c r="I28" s="134"/>
      <c r="J28" s="130"/>
      <c r="K28" s="130"/>
      <c r="L28" s="68"/>
      <c r="M28" s="68"/>
      <c r="N28" s="68"/>
      <c r="O28" s="68"/>
      <c r="P28" s="68"/>
    </row>
    <row r="29" spans="2:16" ht="16.7" customHeight="1" x14ac:dyDescent="0.3">
      <c r="B29" s="48">
        <f t="shared" si="0"/>
        <v>18</v>
      </c>
      <c r="C29" s="67" t="s">
        <v>185</v>
      </c>
      <c r="D29" s="130" t="s">
        <v>149</v>
      </c>
      <c r="E29" s="130"/>
      <c r="F29" s="134"/>
      <c r="G29" s="134"/>
      <c r="H29" s="134"/>
      <c r="I29" s="134"/>
      <c r="J29" s="130"/>
      <c r="K29" s="130"/>
      <c r="L29" s="68"/>
      <c r="M29" s="68"/>
      <c r="N29" s="68"/>
      <c r="O29" s="68"/>
      <c r="P29" s="68"/>
    </row>
    <row r="30" spans="2:16" ht="16.7" customHeight="1" x14ac:dyDescent="0.3">
      <c r="C30" s="67"/>
      <c r="D30" s="130"/>
      <c r="E30" s="130"/>
      <c r="F30" s="134"/>
      <c r="G30" s="134"/>
      <c r="H30" s="134"/>
      <c r="I30" s="134"/>
      <c r="J30" s="130"/>
      <c r="K30" s="130"/>
      <c r="L30" s="68"/>
      <c r="M30" s="68"/>
      <c r="N30" s="68"/>
      <c r="O30" s="68"/>
      <c r="P30" s="68"/>
    </row>
    <row r="31" spans="2:16" ht="16.7" customHeight="1" x14ac:dyDescent="0.3">
      <c r="C31" s="67"/>
      <c r="D31" s="130"/>
      <c r="E31" s="130"/>
      <c r="F31" s="134"/>
      <c r="G31" s="134"/>
      <c r="H31" s="134"/>
      <c r="I31" s="134"/>
      <c r="J31" s="130"/>
      <c r="K31" s="130"/>
      <c r="L31" s="68"/>
      <c r="M31" s="68"/>
      <c r="N31" s="68"/>
      <c r="O31" s="68"/>
      <c r="P31" s="68"/>
    </row>
    <row r="32" spans="2:16" ht="16.7" customHeight="1" x14ac:dyDescent="0.3">
      <c r="C32" s="67"/>
      <c r="D32" s="68"/>
      <c r="E32" s="68"/>
      <c r="F32" s="69"/>
      <c r="G32" s="69"/>
      <c r="H32" s="69"/>
      <c r="I32" s="69"/>
      <c r="J32" s="68"/>
      <c r="K32" s="68"/>
      <c r="L32" s="68"/>
      <c r="M32" s="68"/>
      <c r="N32" s="68"/>
      <c r="O32" s="68"/>
      <c r="P32" s="68"/>
    </row>
    <row r="33" spans="3:16" ht="16.7" customHeight="1" x14ac:dyDescent="0.3">
      <c r="C33" s="67"/>
      <c r="D33" s="68"/>
      <c r="E33" s="68"/>
      <c r="F33" s="69"/>
      <c r="G33" s="69"/>
      <c r="H33" s="69"/>
      <c r="I33" s="69"/>
      <c r="J33" s="68"/>
      <c r="K33" s="68"/>
      <c r="L33" s="68"/>
      <c r="M33" s="68"/>
      <c r="N33" s="68"/>
      <c r="O33" s="68"/>
      <c r="P33" s="68"/>
    </row>
    <row r="34" spans="3:16" ht="16.7" customHeight="1" x14ac:dyDescent="0.3">
      <c r="C34" s="67"/>
      <c r="D34" s="68"/>
      <c r="E34" s="68"/>
      <c r="F34" s="69"/>
      <c r="G34" s="69"/>
      <c r="H34" s="69"/>
      <c r="I34" s="69"/>
      <c r="J34" s="68"/>
      <c r="K34" s="68"/>
      <c r="L34" s="68"/>
      <c r="M34" s="68"/>
      <c r="N34" s="68"/>
      <c r="O34" s="68"/>
      <c r="P34" s="68"/>
    </row>
    <row r="35" spans="3:16" ht="16.7" customHeight="1" x14ac:dyDescent="0.3">
      <c r="C35" s="67"/>
      <c r="D35" s="68"/>
      <c r="E35" s="68"/>
      <c r="F35" s="69"/>
      <c r="G35" s="69"/>
      <c r="H35" s="69"/>
      <c r="I35" s="69"/>
      <c r="J35" s="68"/>
      <c r="K35" s="68"/>
      <c r="L35" s="68"/>
      <c r="M35" s="68"/>
      <c r="N35" s="68"/>
      <c r="O35" s="68"/>
      <c r="P35" s="68"/>
    </row>
    <row r="36" spans="3:16" ht="16.7" customHeight="1" x14ac:dyDescent="0.3">
      <c r="C36" s="67"/>
      <c r="D36" s="68"/>
      <c r="E36" s="68"/>
      <c r="F36" s="69"/>
      <c r="G36" s="69"/>
      <c r="H36" s="69"/>
      <c r="I36" s="69"/>
      <c r="J36" s="68"/>
      <c r="K36" s="68"/>
      <c r="L36" s="68"/>
      <c r="M36" s="68"/>
      <c r="N36" s="68"/>
      <c r="O36" s="68"/>
      <c r="P36" s="68"/>
    </row>
    <row r="37" spans="3:16" ht="16.7" customHeight="1" x14ac:dyDescent="0.3">
      <c r="C37" s="67"/>
      <c r="D37" s="68"/>
      <c r="E37" s="68"/>
      <c r="F37" s="69"/>
      <c r="G37" s="69"/>
      <c r="H37" s="69"/>
      <c r="I37" s="69"/>
      <c r="J37" s="68"/>
      <c r="K37" s="68"/>
      <c r="L37" s="68"/>
      <c r="M37" s="68"/>
      <c r="N37" s="68"/>
      <c r="O37" s="68"/>
      <c r="P37" s="68"/>
    </row>
    <row r="38" spans="3:16" ht="16.7" customHeight="1" x14ac:dyDescent="0.3">
      <c r="C38" s="67"/>
      <c r="D38" s="68"/>
      <c r="E38" s="68"/>
      <c r="F38" s="69"/>
      <c r="G38" s="69"/>
      <c r="H38" s="69"/>
      <c r="I38" s="69"/>
      <c r="J38" s="68"/>
      <c r="K38" s="68"/>
      <c r="L38" s="68"/>
      <c r="M38" s="68"/>
      <c r="N38" s="68"/>
      <c r="O38" s="68"/>
      <c r="P38" s="68"/>
    </row>
    <row r="39" spans="3:16" ht="16.7" customHeight="1" x14ac:dyDescent="0.3">
      <c r="C39" s="67"/>
      <c r="D39" s="68"/>
      <c r="E39" s="68"/>
      <c r="F39" s="69"/>
      <c r="G39" s="69"/>
      <c r="H39" s="69"/>
      <c r="I39" s="69"/>
      <c r="J39" s="68"/>
      <c r="K39" s="68"/>
      <c r="L39" s="68"/>
      <c r="M39" s="68"/>
      <c r="N39" s="68"/>
      <c r="O39" s="68"/>
      <c r="P39" s="68"/>
    </row>
    <row r="40" spans="3:16" ht="16.7" customHeight="1" x14ac:dyDescent="0.3">
      <c r="C40" s="68"/>
      <c r="D40" s="68"/>
      <c r="E40" s="68"/>
      <c r="F40" s="69"/>
      <c r="G40" s="69"/>
      <c r="H40" s="69"/>
      <c r="I40" s="69"/>
      <c r="J40" s="68"/>
      <c r="K40" s="68"/>
      <c r="L40" s="68"/>
      <c r="M40" s="68"/>
      <c r="N40" s="68"/>
      <c r="O40" s="68"/>
      <c r="P40" s="68"/>
    </row>
    <row r="41" spans="3:16" ht="16.7" customHeight="1" x14ac:dyDescent="0.3">
      <c r="C41" s="67"/>
      <c r="D41" s="70"/>
      <c r="E41" s="70"/>
      <c r="F41" s="71"/>
      <c r="G41" s="71"/>
      <c r="H41" s="71"/>
      <c r="I41" s="71"/>
      <c r="J41" s="70"/>
      <c r="K41" s="70"/>
      <c r="L41" s="70"/>
      <c r="M41" s="70"/>
      <c r="N41" s="68"/>
      <c r="O41" s="68"/>
      <c r="P41" s="68"/>
    </row>
    <row r="42" spans="3:16" ht="16.7" customHeight="1" x14ac:dyDescent="0.3">
      <c r="C42" s="67"/>
      <c r="D42" s="70"/>
      <c r="E42" s="70"/>
      <c r="F42" s="71"/>
      <c r="G42" s="71"/>
      <c r="H42" s="71"/>
      <c r="I42" s="71"/>
      <c r="J42" s="70"/>
      <c r="K42" s="70"/>
      <c r="L42" s="70"/>
      <c r="M42" s="70"/>
      <c r="N42" s="70"/>
      <c r="O42" s="70"/>
      <c r="P42" s="68"/>
    </row>
    <row r="43" spans="3:16" ht="16.7" customHeight="1" x14ac:dyDescent="0.3">
      <c r="C43" s="67"/>
      <c r="D43" s="70"/>
      <c r="E43" s="70"/>
      <c r="F43" s="71"/>
      <c r="G43" s="71"/>
      <c r="H43" s="71"/>
      <c r="I43" s="71"/>
      <c r="J43" s="70"/>
      <c r="K43" s="70"/>
      <c r="L43" s="70"/>
      <c r="M43" s="70"/>
      <c r="N43" s="70"/>
      <c r="O43" s="70"/>
      <c r="P43" s="68"/>
    </row>
    <row r="44" spans="3:16" ht="16.7" customHeight="1" x14ac:dyDescent="0.3">
      <c r="C44" s="67"/>
      <c r="D44" s="70"/>
      <c r="E44" s="70"/>
      <c r="F44" s="71"/>
      <c r="G44" s="71"/>
      <c r="H44" s="71"/>
      <c r="I44" s="71"/>
      <c r="J44" s="70"/>
      <c r="K44" s="70"/>
      <c r="L44" s="70"/>
      <c r="M44" s="70"/>
      <c r="N44" s="70"/>
      <c r="O44" s="70"/>
      <c r="P44" s="68"/>
    </row>
    <row r="45" spans="3:16" ht="16.7" customHeight="1" x14ac:dyDescent="0.3">
      <c r="C45" s="67"/>
      <c r="D45" s="70"/>
      <c r="E45" s="70"/>
      <c r="F45" s="71"/>
      <c r="G45" s="71"/>
      <c r="H45" s="71"/>
      <c r="I45" s="71"/>
      <c r="J45" s="70"/>
      <c r="K45" s="70"/>
      <c r="L45" s="70"/>
      <c r="M45" s="70"/>
      <c r="N45" s="70"/>
      <c r="O45" s="70"/>
      <c r="P45" s="68"/>
    </row>
    <row r="46" spans="3:16" ht="16.7" customHeight="1" x14ac:dyDescent="0.3">
      <c r="C46" s="67"/>
      <c r="D46" s="68"/>
      <c r="E46" s="68"/>
      <c r="F46" s="69"/>
      <c r="G46" s="69"/>
      <c r="H46" s="69"/>
      <c r="I46" s="71"/>
      <c r="J46" s="70"/>
      <c r="K46" s="70"/>
      <c r="L46" s="70"/>
      <c r="M46" s="70"/>
      <c r="N46" s="70"/>
      <c r="O46" s="70"/>
      <c r="P46" s="68"/>
    </row>
    <row r="47" spans="3:16" ht="16.7" customHeight="1" x14ac:dyDescent="0.3">
      <c r="F47" s="56"/>
      <c r="G47" s="56"/>
      <c r="H47" s="56"/>
      <c r="I47" s="56"/>
      <c r="N47" s="70"/>
      <c r="O47" s="70"/>
      <c r="P47" s="68"/>
    </row>
    <row r="48" spans="3:16" ht="16.7" customHeight="1" x14ac:dyDescent="0.3">
      <c r="C48" s="67"/>
      <c r="D48" s="68"/>
      <c r="E48" s="68"/>
      <c r="F48" s="69"/>
      <c r="G48" s="69"/>
      <c r="H48" s="69"/>
      <c r="I48" s="71"/>
      <c r="J48" s="70"/>
      <c r="K48" s="70"/>
      <c r="L48" s="70"/>
      <c r="M48" s="70"/>
      <c r="N48" s="70"/>
      <c r="O48" s="70"/>
      <c r="P48" s="68"/>
    </row>
    <row r="49" spans="2:16" ht="16.7" customHeight="1" x14ac:dyDescent="0.3">
      <c r="C49" s="67"/>
      <c r="D49" s="68"/>
      <c r="E49" s="68"/>
      <c r="F49" s="69"/>
      <c r="G49" s="69"/>
      <c r="H49" s="69"/>
      <c r="I49" s="71"/>
      <c r="J49" s="70"/>
      <c r="K49" s="70"/>
      <c r="L49" s="70"/>
      <c r="M49" s="70"/>
      <c r="N49" s="70"/>
      <c r="O49" s="70"/>
      <c r="P49" s="68"/>
    </row>
    <row r="50" spans="2:16" ht="16.7" customHeight="1" x14ac:dyDescent="0.3">
      <c r="C50" s="67"/>
      <c r="D50" s="68"/>
      <c r="E50" s="68"/>
      <c r="F50" s="69"/>
      <c r="G50" s="69"/>
      <c r="H50" s="69"/>
      <c r="I50" s="71"/>
      <c r="J50" s="70"/>
      <c r="K50" s="70"/>
      <c r="L50" s="70"/>
      <c r="M50" s="70"/>
      <c r="N50" s="70"/>
      <c r="O50" s="70"/>
      <c r="P50" s="68"/>
    </row>
    <row r="51" spans="2:16" ht="16.7" customHeight="1" x14ac:dyDescent="0.3">
      <c r="C51" s="67"/>
      <c r="D51" s="68"/>
      <c r="E51" s="68"/>
      <c r="F51" s="69"/>
      <c r="G51" s="69"/>
      <c r="H51" s="69"/>
      <c r="I51" s="71"/>
      <c r="J51" s="70"/>
      <c r="K51" s="70"/>
      <c r="L51" s="70"/>
      <c r="M51" s="70"/>
      <c r="N51" s="70"/>
      <c r="O51" s="70"/>
      <c r="P51" s="68"/>
    </row>
    <row r="52" spans="2:16" ht="16.7" customHeight="1" x14ac:dyDescent="0.3">
      <c r="C52" s="67"/>
      <c r="D52" s="68"/>
      <c r="E52" s="68"/>
      <c r="F52" s="69"/>
      <c r="G52" s="69"/>
      <c r="H52" s="69"/>
      <c r="I52" s="71"/>
      <c r="J52" s="70"/>
      <c r="K52" s="70"/>
      <c r="L52" s="70"/>
      <c r="M52" s="70"/>
      <c r="N52" s="70"/>
      <c r="O52" s="70"/>
      <c r="P52" s="68"/>
    </row>
    <row r="53" spans="2:16" ht="16.7" customHeight="1" x14ac:dyDescent="0.3">
      <c r="C53" s="67"/>
      <c r="D53" s="68"/>
      <c r="E53" s="68"/>
      <c r="F53" s="69"/>
      <c r="G53" s="69"/>
      <c r="H53" s="69"/>
      <c r="I53" s="71"/>
      <c r="J53" s="70"/>
      <c r="K53" s="70"/>
      <c r="L53" s="70"/>
      <c r="M53" s="70"/>
      <c r="N53" s="70"/>
      <c r="O53" s="70"/>
      <c r="P53" s="68"/>
    </row>
    <row r="54" spans="2:16" ht="16.7" customHeight="1" x14ac:dyDescent="0.3">
      <c r="C54" s="67"/>
      <c r="D54" s="68"/>
      <c r="E54" s="68"/>
      <c r="F54" s="69"/>
      <c r="G54" s="69"/>
      <c r="H54" s="69"/>
      <c r="I54" s="71"/>
      <c r="J54" s="70"/>
      <c r="K54" s="70"/>
      <c r="L54" s="70"/>
      <c r="M54" s="70"/>
      <c r="N54" s="70"/>
      <c r="O54" s="70"/>
      <c r="P54" s="68"/>
    </row>
    <row r="55" spans="2:16" ht="16.7" customHeight="1" x14ac:dyDescent="0.3">
      <c r="C55" s="67"/>
      <c r="D55" s="68"/>
      <c r="E55" s="68"/>
      <c r="F55" s="69"/>
      <c r="G55" s="69"/>
      <c r="H55" s="69"/>
      <c r="I55" s="71"/>
      <c r="J55" s="70"/>
      <c r="K55" s="70"/>
      <c r="L55" s="70"/>
      <c r="M55" s="70"/>
      <c r="N55" s="70"/>
      <c r="O55" s="70"/>
      <c r="P55" s="68"/>
    </row>
    <row r="56" spans="2:16" ht="16.7" customHeight="1" x14ac:dyDescent="0.3">
      <c r="C56" s="67"/>
      <c r="D56" s="68"/>
      <c r="E56" s="68"/>
      <c r="F56" s="69"/>
      <c r="G56" s="69"/>
      <c r="H56" s="69"/>
      <c r="I56" s="71"/>
      <c r="J56" s="70"/>
      <c r="K56" s="70"/>
      <c r="L56" s="70"/>
      <c r="M56" s="70"/>
      <c r="N56" s="70"/>
      <c r="O56" s="70"/>
      <c r="P56" s="68"/>
    </row>
    <row r="57" spans="2:16" ht="16.7" customHeight="1" x14ac:dyDescent="0.3">
      <c r="C57" s="67"/>
      <c r="D57" s="68"/>
      <c r="E57" s="68"/>
      <c r="F57" s="69"/>
      <c r="G57" s="69"/>
      <c r="H57" s="69"/>
      <c r="I57" s="71"/>
      <c r="J57" s="70"/>
      <c r="K57" s="70"/>
      <c r="L57" s="70"/>
      <c r="M57" s="70"/>
      <c r="N57" s="70"/>
      <c r="O57" s="70"/>
      <c r="P57" s="68"/>
    </row>
    <row r="58" spans="2:16" ht="16.7" customHeight="1" x14ac:dyDescent="0.3">
      <c r="C58" s="67"/>
      <c r="D58" s="68"/>
      <c r="E58" s="68"/>
      <c r="F58" s="69"/>
      <c r="G58" s="69"/>
      <c r="H58" s="69"/>
      <c r="I58" s="71"/>
      <c r="J58" s="70"/>
      <c r="K58" s="70"/>
      <c r="L58" s="70"/>
      <c r="M58" s="70"/>
      <c r="N58" s="70"/>
      <c r="O58" s="70"/>
      <c r="P58" s="68"/>
    </row>
    <row r="59" spans="2:16" ht="13.5" customHeight="1" x14ac:dyDescent="0.3">
      <c r="C59" s="67"/>
      <c r="D59" s="68"/>
      <c r="E59" s="68"/>
      <c r="F59" s="69"/>
      <c r="G59" s="69"/>
      <c r="H59" s="69"/>
      <c r="I59" s="71"/>
      <c r="J59" s="70"/>
      <c r="K59" s="70"/>
      <c r="L59" s="70"/>
      <c r="M59" s="70"/>
      <c r="N59" s="70"/>
      <c r="O59" s="70"/>
      <c r="P59" s="68"/>
    </row>
    <row r="60" spans="2:16" s="47" customFormat="1" ht="21" customHeight="1" x14ac:dyDescent="0.3">
      <c r="B60" s="160" t="s">
        <v>4</v>
      </c>
      <c r="C60" s="150"/>
      <c r="D60" s="159"/>
      <c r="E60" s="159"/>
      <c r="F60" s="159"/>
      <c r="G60" s="158"/>
      <c r="H60" s="158"/>
      <c r="I60" s="161"/>
      <c r="J60" s="178" t="s">
        <v>136</v>
      </c>
      <c r="K60" s="178"/>
      <c r="L60" s="178"/>
      <c r="M60" s="140"/>
      <c r="N60" s="140"/>
      <c r="O60" s="140"/>
    </row>
    <row r="61" spans="2:16" ht="16.7" customHeight="1" x14ac:dyDescent="0.35">
      <c r="C61" s="80"/>
      <c r="I61" s="81"/>
      <c r="J61" s="72"/>
      <c r="K61" s="72"/>
      <c r="L61" s="72"/>
      <c r="M61" s="72"/>
      <c r="N61" s="72"/>
      <c r="O61" s="72"/>
    </row>
    <row r="62" spans="2:16" ht="16.7" customHeight="1" x14ac:dyDescent="0.35">
      <c r="C62" s="80"/>
      <c r="I62" s="81"/>
      <c r="J62" s="72"/>
      <c r="K62" s="72"/>
      <c r="L62" s="72"/>
      <c r="M62" s="72"/>
      <c r="N62" s="72"/>
      <c r="O62" s="72"/>
    </row>
    <row r="63" spans="2:16" ht="16.7" customHeight="1" x14ac:dyDescent="0.35">
      <c r="C63" s="80"/>
      <c r="I63" s="81"/>
      <c r="J63" s="72"/>
      <c r="K63" s="72"/>
      <c r="L63" s="72"/>
      <c r="M63" s="72"/>
      <c r="N63" s="72"/>
      <c r="O63" s="72"/>
    </row>
    <row r="64" spans="2:16" ht="16.7" customHeight="1" x14ac:dyDescent="0.3">
      <c r="C64" s="82"/>
      <c r="F64" s="56"/>
      <c r="G64" s="56"/>
      <c r="J64" s="83"/>
      <c r="K64" s="83"/>
      <c r="N64" s="176"/>
      <c r="O64" s="176"/>
      <c r="P64" s="176"/>
    </row>
    <row r="65" spans="3:15" ht="16.7" customHeight="1" x14ac:dyDescent="0.35">
      <c r="C65" s="80"/>
      <c r="I65" s="81"/>
      <c r="J65" s="72"/>
      <c r="K65" s="72"/>
      <c r="L65" s="72"/>
      <c r="M65" s="72"/>
      <c r="N65" s="72"/>
      <c r="O65" s="72"/>
    </row>
    <row r="66" spans="3:15" ht="16.7" customHeight="1" x14ac:dyDescent="0.35">
      <c r="C66" s="80"/>
      <c r="I66" s="81"/>
      <c r="J66" s="72"/>
      <c r="K66" s="72"/>
      <c r="L66" s="72"/>
      <c r="M66" s="72"/>
      <c r="N66" s="72"/>
      <c r="O66" s="72"/>
    </row>
    <row r="67" spans="3:15" ht="16.7" customHeight="1" x14ac:dyDescent="0.35">
      <c r="C67" s="80"/>
      <c r="I67" s="81"/>
      <c r="J67" s="72"/>
      <c r="K67" s="72"/>
      <c r="L67" s="72"/>
      <c r="M67" s="72"/>
      <c r="N67" s="72"/>
      <c r="O67" s="72"/>
    </row>
    <row r="68" spans="3:15" ht="16.7" customHeight="1" x14ac:dyDescent="0.35">
      <c r="C68" s="80"/>
      <c r="I68" s="81"/>
      <c r="J68" s="72"/>
      <c r="K68" s="72"/>
      <c r="L68" s="72"/>
      <c r="M68" s="72"/>
      <c r="N68" s="72"/>
      <c r="O68" s="72"/>
    </row>
    <row r="69" spans="3:15" ht="16.7" customHeight="1" x14ac:dyDescent="0.35">
      <c r="C69" s="80"/>
      <c r="I69" s="81"/>
      <c r="J69" s="72"/>
      <c r="K69" s="72"/>
      <c r="L69" s="72"/>
      <c r="M69" s="72"/>
      <c r="N69" s="72"/>
      <c r="O69" s="72"/>
    </row>
    <row r="70" spans="3:15" ht="16.7" customHeight="1" x14ac:dyDescent="0.35">
      <c r="C70" s="80"/>
      <c r="I70" s="81"/>
      <c r="J70" s="72"/>
      <c r="K70" s="72"/>
      <c r="L70" s="72"/>
      <c r="M70" s="72"/>
      <c r="N70" s="72"/>
      <c r="O70" s="72"/>
    </row>
    <row r="71" spans="3:15" ht="16.7" customHeight="1" x14ac:dyDescent="0.35">
      <c r="C71" s="80"/>
      <c r="I71" s="81"/>
      <c r="J71" s="72"/>
      <c r="K71" s="72"/>
      <c r="L71" s="72"/>
      <c r="M71" s="72"/>
      <c r="N71" s="72"/>
      <c r="O71" s="72"/>
    </row>
    <row r="72" spans="3:15" ht="16.7" customHeight="1" x14ac:dyDescent="0.35">
      <c r="C72" s="80"/>
      <c r="I72" s="81"/>
      <c r="J72" s="72"/>
      <c r="K72" s="72"/>
      <c r="L72" s="72"/>
      <c r="M72" s="72"/>
      <c r="N72" s="72"/>
      <c r="O72" s="72"/>
    </row>
    <row r="73" spans="3:15" ht="16.7" customHeight="1" x14ac:dyDescent="0.35">
      <c r="C73" s="80"/>
      <c r="I73" s="81"/>
      <c r="J73" s="72"/>
      <c r="K73" s="72"/>
      <c r="L73" s="72"/>
      <c r="M73" s="72"/>
      <c r="N73" s="72"/>
      <c r="O73" s="72"/>
    </row>
    <row r="74" spans="3:15" ht="16.7" customHeight="1" x14ac:dyDescent="0.35">
      <c r="C74" s="80"/>
      <c r="I74" s="81"/>
      <c r="J74" s="72"/>
      <c r="K74" s="72"/>
      <c r="L74" s="72"/>
      <c r="M74" s="72"/>
      <c r="N74" s="72"/>
      <c r="O74" s="72"/>
    </row>
    <row r="75" spans="3:15" ht="16.7" customHeight="1" x14ac:dyDescent="0.35">
      <c r="C75" s="80"/>
      <c r="I75" s="81"/>
      <c r="J75" s="72"/>
      <c r="K75" s="72"/>
      <c r="L75" s="72"/>
      <c r="M75" s="72"/>
      <c r="N75" s="72"/>
      <c r="O75" s="72"/>
    </row>
    <row r="76" spans="3:15" ht="16.7" customHeight="1" x14ac:dyDescent="0.35">
      <c r="C76" s="80"/>
      <c r="I76" s="81"/>
      <c r="J76" s="72"/>
      <c r="K76" s="72"/>
      <c r="L76" s="72"/>
      <c r="M76" s="72"/>
      <c r="N76" s="72"/>
      <c r="O76" s="72"/>
    </row>
    <row r="77" spans="3:15" ht="16.7" customHeight="1" x14ac:dyDescent="0.35">
      <c r="C77" s="80"/>
      <c r="I77" s="81"/>
      <c r="J77" s="72"/>
      <c r="K77" s="72"/>
      <c r="L77" s="72"/>
      <c r="M77" s="72"/>
      <c r="N77" s="72"/>
      <c r="O77" s="72"/>
    </row>
    <row r="78" spans="3:15" ht="16.7" customHeight="1" x14ac:dyDescent="0.35">
      <c r="C78" s="80"/>
      <c r="I78" s="81"/>
      <c r="J78" s="72"/>
      <c r="K78" s="72"/>
      <c r="L78" s="72"/>
      <c r="M78" s="72"/>
      <c r="N78" s="72"/>
      <c r="O78" s="72"/>
    </row>
    <row r="79" spans="3:15" ht="16.7" customHeight="1" x14ac:dyDescent="0.35">
      <c r="C79" s="80"/>
      <c r="I79" s="81"/>
      <c r="J79" s="72"/>
      <c r="K79" s="72"/>
      <c r="L79" s="72"/>
      <c r="M79" s="72"/>
      <c r="N79" s="72"/>
      <c r="O79" s="72"/>
    </row>
    <row r="80" spans="3:15" ht="16.7" customHeight="1" x14ac:dyDescent="0.35">
      <c r="C80" s="80"/>
      <c r="I80" s="81"/>
      <c r="J80" s="72"/>
      <c r="K80" s="72"/>
      <c r="L80" s="72"/>
      <c r="M80" s="72"/>
      <c r="N80" s="72"/>
      <c r="O80" s="72"/>
    </row>
    <row r="81" spans="3:15" ht="16.7" customHeight="1" x14ac:dyDescent="0.35">
      <c r="C81" s="80"/>
      <c r="I81" s="81"/>
      <c r="J81" s="72"/>
      <c r="K81" s="72"/>
      <c r="L81" s="72"/>
      <c r="M81" s="72"/>
      <c r="N81" s="72"/>
      <c r="O81" s="72"/>
    </row>
    <row r="82" spans="3:15" ht="16.7" customHeight="1" x14ac:dyDescent="0.35">
      <c r="C82" s="80"/>
      <c r="I82" s="81"/>
      <c r="J82" s="72"/>
      <c r="K82" s="72"/>
      <c r="L82" s="72"/>
      <c r="M82" s="72"/>
      <c r="N82" s="72"/>
      <c r="O82" s="72"/>
    </row>
    <row r="83" spans="3:15" ht="16.7" customHeight="1" x14ac:dyDescent="0.35">
      <c r="C83" s="80"/>
      <c r="I83" s="81"/>
      <c r="J83" s="72"/>
      <c r="K83" s="72"/>
      <c r="L83" s="72"/>
      <c r="M83" s="72"/>
      <c r="N83" s="72"/>
      <c r="O83" s="72"/>
    </row>
    <row r="84" spans="3:15" ht="16.7" customHeight="1" x14ac:dyDescent="0.35">
      <c r="C84" s="80"/>
      <c r="I84" s="81"/>
      <c r="J84" s="72"/>
      <c r="K84" s="72"/>
      <c r="L84" s="72"/>
      <c r="M84" s="72"/>
      <c r="N84" s="72"/>
      <c r="O84" s="72"/>
    </row>
    <row r="85" spans="3:15" ht="16.7" customHeight="1" x14ac:dyDescent="0.35">
      <c r="C85" s="80"/>
      <c r="I85" s="81"/>
      <c r="J85" s="72"/>
      <c r="K85" s="72"/>
      <c r="L85" s="72"/>
      <c r="M85" s="72"/>
      <c r="N85" s="72"/>
      <c r="O85" s="72"/>
    </row>
    <row r="86" spans="3:15" ht="16.7" customHeight="1" x14ac:dyDescent="0.35">
      <c r="C86" s="80"/>
      <c r="I86" s="81"/>
      <c r="J86" s="72"/>
      <c r="K86" s="72"/>
      <c r="L86" s="72"/>
      <c r="M86" s="72"/>
      <c r="N86" s="72"/>
      <c r="O86" s="72"/>
    </row>
    <row r="87" spans="3:15" ht="16.7" customHeight="1" x14ac:dyDescent="0.35">
      <c r="C87" s="80"/>
      <c r="I87" s="81"/>
      <c r="J87" s="72"/>
      <c r="K87" s="72"/>
      <c r="L87" s="72"/>
      <c r="M87" s="72"/>
      <c r="N87" s="72"/>
      <c r="O87" s="72"/>
    </row>
    <row r="88" spans="3:15" ht="16.7" customHeight="1" x14ac:dyDescent="0.35">
      <c r="C88" s="80"/>
      <c r="I88" s="81"/>
      <c r="J88" s="72"/>
      <c r="K88" s="72"/>
      <c r="L88" s="72"/>
      <c r="M88" s="72"/>
      <c r="N88" s="72"/>
      <c r="O88" s="72"/>
    </row>
    <row r="89" spans="3:15" ht="16.7" customHeight="1" x14ac:dyDescent="0.35">
      <c r="C89" s="80"/>
      <c r="I89" s="81"/>
      <c r="J89" s="72"/>
      <c r="K89" s="72"/>
      <c r="L89" s="72"/>
      <c r="M89" s="72"/>
      <c r="N89" s="72"/>
      <c r="O89" s="72"/>
    </row>
    <row r="90" spans="3:15" ht="16.7" customHeight="1" x14ac:dyDescent="0.35">
      <c r="C90" s="80"/>
      <c r="I90" s="81"/>
      <c r="J90" s="72"/>
      <c r="K90" s="72"/>
      <c r="L90" s="72"/>
      <c r="M90" s="72"/>
      <c r="N90" s="72"/>
      <c r="O90" s="72"/>
    </row>
    <row r="91" spans="3:15" ht="16.7" customHeight="1" x14ac:dyDescent="0.35">
      <c r="C91" s="80"/>
      <c r="I91" s="81"/>
      <c r="J91" s="72"/>
      <c r="K91" s="72"/>
      <c r="L91" s="72"/>
      <c r="M91" s="72"/>
      <c r="N91" s="72"/>
      <c r="O91" s="72"/>
    </row>
    <row r="92" spans="3:15" ht="16.7" customHeight="1" x14ac:dyDescent="0.35">
      <c r="C92" s="80"/>
      <c r="I92" s="81"/>
      <c r="J92" s="72"/>
      <c r="K92" s="72"/>
      <c r="L92" s="72"/>
      <c r="M92" s="72"/>
      <c r="N92" s="72"/>
      <c r="O92" s="72"/>
    </row>
    <row r="93" spans="3:15" ht="16.7" customHeight="1" x14ac:dyDescent="0.35">
      <c r="C93" s="80"/>
      <c r="I93" s="81"/>
      <c r="J93" s="72"/>
      <c r="K93" s="72"/>
      <c r="L93" s="72"/>
      <c r="M93" s="72"/>
      <c r="N93" s="72"/>
      <c r="O93" s="72"/>
    </row>
    <row r="94" spans="3:15" ht="16.7" customHeight="1" x14ac:dyDescent="0.35">
      <c r="C94" s="80"/>
      <c r="I94" s="81"/>
      <c r="J94" s="72"/>
      <c r="K94" s="72"/>
      <c r="L94" s="72"/>
      <c r="M94" s="72"/>
      <c r="N94" s="72"/>
      <c r="O94" s="72"/>
    </row>
    <row r="95" spans="3:15" ht="16.7" customHeight="1" x14ac:dyDescent="0.35">
      <c r="C95" s="80"/>
      <c r="I95" s="81"/>
      <c r="J95" s="72"/>
      <c r="K95" s="72"/>
      <c r="L95" s="72"/>
      <c r="M95" s="72"/>
      <c r="N95" s="72"/>
      <c r="O95" s="72"/>
    </row>
    <row r="96" spans="3:15" ht="16.7" customHeight="1" x14ac:dyDescent="0.35">
      <c r="C96" s="80"/>
      <c r="I96" s="81"/>
      <c r="J96" s="72"/>
      <c r="K96" s="72"/>
      <c r="L96" s="72"/>
      <c r="M96" s="72"/>
      <c r="N96" s="72"/>
      <c r="O96" s="72"/>
    </row>
    <row r="97" spans="2:16" ht="16.7" customHeight="1" x14ac:dyDescent="0.35">
      <c r="C97" s="80"/>
      <c r="I97" s="81"/>
      <c r="J97" s="72"/>
      <c r="K97" s="72"/>
      <c r="L97" s="72"/>
      <c r="M97" s="72"/>
      <c r="N97" s="72"/>
      <c r="O97" s="72"/>
    </row>
    <row r="98" spans="2:16" ht="18.75" customHeight="1" x14ac:dyDescent="0.3">
      <c r="B98" s="84"/>
      <c r="C98" s="85"/>
      <c r="D98" s="47"/>
      <c r="E98" s="47"/>
      <c r="F98" s="77"/>
      <c r="G98" s="77"/>
      <c r="H98" s="77"/>
      <c r="I98" s="86"/>
      <c r="J98" s="87"/>
      <c r="K98" s="177"/>
      <c r="L98" s="177"/>
      <c r="M98" s="72"/>
      <c r="N98" s="72"/>
      <c r="O98" s="72"/>
    </row>
    <row r="99" spans="2:16" ht="16.7" customHeight="1" x14ac:dyDescent="0.35">
      <c r="C99" s="80"/>
      <c r="I99" s="81"/>
      <c r="J99" s="72"/>
      <c r="K99" s="72"/>
      <c r="L99" s="72"/>
      <c r="M99" s="72"/>
      <c r="N99" s="72"/>
      <c r="O99" s="72"/>
    </row>
    <row r="100" spans="2:16" ht="16.7" customHeight="1" x14ac:dyDescent="0.35">
      <c r="C100" s="80"/>
      <c r="I100" s="81"/>
      <c r="J100" s="72"/>
      <c r="K100" s="72"/>
      <c r="L100" s="72"/>
      <c r="M100" s="72"/>
      <c r="N100" s="72"/>
      <c r="O100" s="72"/>
    </row>
    <row r="101" spans="2:16" ht="16.7" customHeight="1" x14ac:dyDescent="0.35">
      <c r="C101" s="80"/>
      <c r="I101" s="81"/>
      <c r="J101" s="72"/>
      <c r="K101" s="72"/>
      <c r="L101" s="72"/>
      <c r="M101" s="72"/>
      <c r="N101" s="72"/>
      <c r="O101" s="72"/>
    </row>
    <row r="102" spans="2:16" ht="16.7" customHeight="1" x14ac:dyDescent="0.35">
      <c r="C102" s="80"/>
      <c r="I102" s="81"/>
      <c r="J102" s="72"/>
      <c r="K102" s="72"/>
      <c r="L102" s="72"/>
      <c r="M102" s="72"/>
      <c r="N102" s="72"/>
      <c r="O102" s="72"/>
    </row>
    <row r="103" spans="2:16" ht="16.7" customHeight="1" x14ac:dyDescent="0.35">
      <c r="C103" s="80"/>
      <c r="I103" s="81"/>
      <c r="J103" s="72"/>
      <c r="K103" s="72"/>
      <c r="L103" s="72"/>
      <c r="M103" s="72"/>
      <c r="N103" s="72"/>
      <c r="O103" s="72"/>
    </row>
    <row r="104" spans="2:16" ht="16.7" customHeight="1" x14ac:dyDescent="0.35">
      <c r="C104" s="80"/>
      <c r="I104" s="81"/>
      <c r="J104" s="72"/>
      <c r="K104" s="72"/>
      <c r="L104" s="72"/>
      <c r="M104" s="72"/>
      <c r="N104" s="72"/>
      <c r="O104" s="72"/>
    </row>
    <row r="105" spans="2:16" ht="16.7" customHeight="1" x14ac:dyDescent="0.35">
      <c r="C105" s="80"/>
      <c r="I105" s="81"/>
      <c r="J105" s="72"/>
      <c r="K105" s="72"/>
      <c r="L105" s="72"/>
      <c r="M105" s="72"/>
      <c r="N105" s="72"/>
      <c r="O105" s="72"/>
    </row>
    <row r="106" spans="2:16" ht="16.7" customHeight="1" x14ac:dyDescent="0.35">
      <c r="C106" s="80"/>
      <c r="I106" s="81"/>
      <c r="J106" s="72"/>
      <c r="K106" s="72"/>
      <c r="L106" s="72"/>
      <c r="M106" s="72"/>
      <c r="N106" s="72"/>
      <c r="O106" s="72"/>
    </row>
    <row r="107" spans="2:16" ht="16.7" customHeight="1" x14ac:dyDescent="0.35">
      <c r="C107" s="80"/>
      <c r="I107" s="81"/>
      <c r="J107" s="72"/>
      <c r="K107" s="72"/>
      <c r="L107" s="72"/>
      <c r="M107" s="72"/>
      <c r="N107" s="72"/>
      <c r="O107" s="72"/>
    </row>
    <row r="108" spans="2:16" ht="16.7" customHeight="1" x14ac:dyDescent="0.35">
      <c r="C108" s="80"/>
      <c r="I108" s="81"/>
      <c r="J108" s="72"/>
      <c r="K108" s="72"/>
      <c r="L108" s="72"/>
      <c r="M108" s="72"/>
      <c r="N108" s="72"/>
      <c r="O108" s="72"/>
    </row>
    <row r="109" spans="2:16" ht="16.7" customHeight="1" x14ac:dyDescent="0.35">
      <c r="C109" s="80"/>
      <c r="I109" s="81"/>
      <c r="J109" s="72"/>
      <c r="K109" s="72"/>
      <c r="L109" s="72"/>
      <c r="M109" s="72"/>
      <c r="N109" s="72"/>
      <c r="O109" s="72"/>
    </row>
    <row r="110" spans="2:16" ht="16.7" customHeight="1" x14ac:dyDescent="0.3">
      <c r="C110" s="82"/>
      <c r="F110" s="56"/>
      <c r="G110" s="56"/>
      <c r="J110" s="83"/>
      <c r="K110" s="83"/>
      <c r="N110" s="176"/>
      <c r="O110" s="176"/>
      <c r="P110" s="176"/>
    </row>
    <row r="111" spans="2:16" ht="16.7" customHeight="1" x14ac:dyDescent="0.35">
      <c r="C111" s="80"/>
      <c r="I111" s="81"/>
      <c r="J111" s="72"/>
      <c r="K111" s="72"/>
      <c r="L111" s="72"/>
      <c r="M111" s="72"/>
      <c r="N111" s="72"/>
      <c r="O111" s="72"/>
    </row>
    <row r="112" spans="2:16" ht="16.7" customHeight="1" x14ac:dyDescent="0.35">
      <c r="C112" s="80"/>
      <c r="I112" s="81"/>
      <c r="J112" s="72"/>
      <c r="K112" s="72"/>
      <c r="L112" s="72"/>
      <c r="M112" s="72"/>
      <c r="N112" s="72"/>
      <c r="O112" s="72"/>
    </row>
    <row r="113" spans="3:16" ht="16.7" customHeight="1" x14ac:dyDescent="0.35">
      <c r="C113" s="80"/>
      <c r="I113" s="81"/>
      <c r="J113" s="72"/>
      <c r="K113" s="72"/>
      <c r="L113" s="72"/>
      <c r="M113" s="72"/>
      <c r="N113" s="72"/>
      <c r="O113" s="72"/>
    </row>
    <row r="114" spans="3:16" ht="16.7" customHeight="1" x14ac:dyDescent="0.35">
      <c r="C114" s="80"/>
      <c r="I114" s="81"/>
      <c r="J114" s="72"/>
      <c r="K114" s="72"/>
      <c r="L114" s="72"/>
      <c r="M114" s="72"/>
      <c r="N114" s="72"/>
      <c r="O114" s="72"/>
    </row>
    <row r="115" spans="3:16" ht="16.7" customHeight="1" x14ac:dyDescent="0.35">
      <c r="C115" s="80"/>
      <c r="I115" s="81"/>
      <c r="J115" s="72"/>
      <c r="K115" s="72"/>
      <c r="L115" s="72"/>
      <c r="M115" s="72"/>
      <c r="N115" s="72"/>
      <c r="O115" s="72"/>
    </row>
    <row r="116" spans="3:16" ht="16.5" customHeight="1" x14ac:dyDescent="0.35">
      <c r="C116" s="80"/>
      <c r="I116" s="81"/>
      <c r="J116" s="72"/>
      <c r="K116" s="72"/>
      <c r="L116" s="72"/>
      <c r="M116" s="72"/>
      <c r="N116" s="72"/>
      <c r="O116" s="72"/>
    </row>
    <row r="117" spans="3:16" ht="16.7" customHeight="1" x14ac:dyDescent="0.3">
      <c r="C117" s="82"/>
      <c r="F117" s="56"/>
      <c r="G117" s="56"/>
      <c r="J117" s="83"/>
      <c r="K117" s="83"/>
      <c r="N117" s="176"/>
      <c r="O117" s="176"/>
      <c r="P117" s="176"/>
    </row>
    <row r="118" spans="3:16" ht="16.7" customHeight="1" x14ac:dyDescent="0.35">
      <c r="C118" s="80"/>
      <c r="I118" s="81"/>
      <c r="J118" s="72"/>
      <c r="K118" s="72"/>
      <c r="L118" s="72"/>
      <c r="M118" s="72"/>
      <c r="N118" s="72"/>
      <c r="O118" s="72"/>
    </row>
    <row r="119" spans="3:16" ht="16.7" customHeight="1" x14ac:dyDescent="0.35">
      <c r="C119" s="80"/>
      <c r="I119" s="81"/>
      <c r="J119" s="72"/>
      <c r="K119" s="72"/>
      <c r="L119" s="72"/>
      <c r="M119" s="72"/>
      <c r="N119" s="72"/>
      <c r="O119" s="72"/>
    </row>
    <row r="120" spans="3:16" ht="16.7" customHeight="1" x14ac:dyDescent="0.35">
      <c r="C120" s="80"/>
      <c r="I120" s="81"/>
      <c r="J120" s="72"/>
      <c r="K120" s="72"/>
      <c r="L120" s="72"/>
      <c r="M120" s="72"/>
      <c r="N120" s="72"/>
      <c r="O120" s="72"/>
    </row>
    <row r="121" spans="3:16" ht="16.7" customHeight="1" x14ac:dyDescent="0.35">
      <c r="C121" s="80"/>
      <c r="I121" s="81"/>
      <c r="J121" s="72"/>
      <c r="K121" s="72"/>
      <c r="L121" s="72"/>
      <c r="M121" s="72"/>
      <c r="N121" s="72"/>
      <c r="O121" s="72"/>
    </row>
    <row r="122" spans="3:16" ht="16.7" customHeight="1" x14ac:dyDescent="0.35">
      <c r="C122" s="80"/>
      <c r="I122" s="81"/>
      <c r="J122" s="72"/>
      <c r="K122" s="72"/>
      <c r="L122" s="72"/>
      <c r="M122" s="72"/>
      <c r="N122" s="72"/>
      <c r="O122" s="72"/>
    </row>
    <row r="123" spans="3:16" ht="16.7" customHeight="1" x14ac:dyDescent="0.3">
      <c r="C123" s="82"/>
      <c r="F123" s="56"/>
      <c r="G123" s="56"/>
      <c r="J123" s="83"/>
      <c r="K123" s="83"/>
      <c r="N123" s="176"/>
      <c r="O123" s="176"/>
      <c r="P123" s="176"/>
    </row>
    <row r="124" spans="3:16" ht="16.7" customHeight="1" x14ac:dyDescent="0.3">
      <c r="C124" s="82"/>
      <c r="F124" s="56"/>
      <c r="G124" s="56"/>
      <c r="J124" s="83"/>
      <c r="K124" s="83"/>
      <c r="N124" s="176"/>
      <c r="O124" s="176"/>
      <c r="P124" s="176"/>
    </row>
    <row r="129" spans="1:16" s="88" customFormat="1" ht="16.7" customHeight="1" x14ac:dyDescent="0.3">
      <c r="A129" s="56"/>
      <c r="B129" s="48"/>
      <c r="C129" s="82"/>
      <c r="D129" s="56"/>
      <c r="E129" s="56"/>
      <c r="F129" s="56"/>
      <c r="G129" s="56"/>
      <c r="H129" s="66"/>
      <c r="I129" s="66"/>
      <c r="J129" s="83"/>
      <c r="K129" s="83"/>
      <c r="L129" s="56"/>
      <c r="M129" s="56"/>
      <c r="N129" s="83"/>
      <c r="O129" s="83"/>
      <c r="P129" s="83"/>
    </row>
  </sheetData>
  <mergeCells count="12">
    <mergeCell ref="H2:M2"/>
    <mergeCell ref="N123:P123"/>
    <mergeCell ref="N124:P124"/>
    <mergeCell ref="J60:L60"/>
    <mergeCell ref="N64:P64"/>
    <mergeCell ref="K98:L98"/>
    <mergeCell ref="N110:P110"/>
    <mergeCell ref="N117:P117"/>
    <mergeCell ref="B5:L5"/>
    <mergeCell ref="B7:L7"/>
    <mergeCell ref="B8:L8"/>
    <mergeCell ref="B9:L9"/>
  </mergeCells>
  <printOptions horizontalCentered="1"/>
  <pageMargins left="0.5" right="0.5" top="0.5" bottom="0.5" header="0" footer="0"/>
  <pageSetup scale="72" orientation="portrait" r:id="rId1"/>
  <headerFooter>
    <oddHeader xml:space="preserve">&amp;R&amp;"Times New Roman,Bold"&amp;12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8488DBEBB3646824E230B894E0307" ma:contentTypeVersion="" ma:contentTypeDescription="Create a new document." ma:contentTypeScope="" ma:versionID="b1c4bd9b97c029d20c5d10badcac5c3f">
  <xsd:schema xmlns:xsd="http://www.w3.org/2001/XMLSchema" xmlns:xs="http://www.w3.org/2001/XMLSchema" xmlns:p="http://schemas.microsoft.com/office/2006/metadata/properties" xmlns:ns2="2c6b2f8e-cfb4-42fb-a20d-447480e0326a" targetNamespace="http://schemas.microsoft.com/office/2006/metadata/properties" ma:root="true" ma:fieldsID="77108dfc9f9329fbc2ae48bf9d5af03f" ns2:_="">
    <xsd:import namespace="2c6b2f8e-cfb4-42fb-a20d-447480e032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2f8e-cfb4-42fb-a20d-447480e032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1FEE50-3C5F-4B57-8DB2-A98566ABD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b2f8e-cfb4-42fb-a20d-447480e032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1126-FCD2-44C3-A61A-D9A2CC56B8A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6b2f8e-cfb4-42fb-a20d-447480e0326a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A01CC32-103B-4E23-B7DE-18D437ADDF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Page 1 of 9</vt:lpstr>
      <vt:lpstr>Page 2 of 9</vt:lpstr>
      <vt:lpstr>Page 3 of 9</vt:lpstr>
      <vt:lpstr>Page 4 of 9</vt:lpstr>
      <vt:lpstr>Page 5 of 9</vt:lpstr>
      <vt:lpstr>Page 6 of 9</vt:lpstr>
      <vt:lpstr>Page 7 of 9</vt:lpstr>
      <vt:lpstr>Page 8 of 9</vt:lpstr>
      <vt:lpstr>Page 9 of 9</vt:lpstr>
      <vt:lpstr>'Page 1 of 9'!Print_Area</vt:lpstr>
      <vt:lpstr>'Page 2 of 9'!Print_Area</vt:lpstr>
      <vt:lpstr>'Page 3 of 9'!Print_Area</vt:lpstr>
      <vt:lpstr>'Page 4 of 9'!Print_Area</vt:lpstr>
      <vt:lpstr>'Page 5 of 9'!Print_Area</vt:lpstr>
      <vt:lpstr>'Page 6 of 9'!Print_Area</vt:lpstr>
      <vt:lpstr>'Page 7 of 9'!Print_Area</vt:lpstr>
      <vt:lpstr>'Page 8 of 9'!Print_Area</vt:lpstr>
      <vt:lpstr>'Page 9 of 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supersetup</dc:creator>
  <cp:lastModifiedBy>supersetup</cp:lastModifiedBy>
  <cp:lastPrinted>2021-08-17T12:19:00Z</cp:lastPrinted>
  <dcterms:created xsi:type="dcterms:W3CDTF">2020-11-19T00:53:32Z</dcterms:created>
  <dcterms:modified xsi:type="dcterms:W3CDTF">2021-08-17T12:21:44Z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0x0101007358488DBEBB3646824E230B894E0307</vt:lpwstr>
  </property>
</Properties>
</file>